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C:\Users\sinman\Desktop\"/>
    </mc:Choice>
  </mc:AlternateContent>
  <xr:revisionPtr revIDLastSave="0" documentId="13_ncr:1_{E853B52F-DC52-4860-B3CD-51B0C45E3458}"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0" yWindow="1500" windowWidth="17520" windowHeight="113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12" i="5"/>
  <c r="T25" i="5"/>
  <c r="T50" i="5"/>
  <c r="T53"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6" i="5"/>
  <c r="V7" i="5"/>
  <c r="X7" i="5"/>
  <c r="V8" i="5"/>
  <c r="V9" i="5"/>
  <c r="X9" i="5"/>
  <c r="V10" i="5"/>
  <c r="V11" i="5"/>
  <c r="X11" i="5"/>
  <c r="V12" i="5"/>
  <c r="V13" i="5"/>
  <c r="V14" i="5"/>
  <c r="V15" i="5"/>
  <c r="X15" i="5"/>
  <c r="V16" i="5"/>
  <c r="V17" i="5"/>
  <c r="X17" i="5"/>
  <c r="V18" i="5"/>
  <c r="V19" i="5"/>
  <c r="X19" i="5"/>
  <c r="V20" i="5"/>
  <c r="V21" i="5"/>
  <c r="X21" i="5"/>
  <c r="V22" i="5"/>
  <c r="V23" i="5"/>
  <c r="X23" i="5"/>
  <c r="V24" i="5"/>
  <c r="V25" i="5"/>
  <c r="X25" i="5"/>
  <c r="V26" i="5"/>
  <c r="R26" i="5" s="1"/>
  <c r="X26" i="5"/>
  <c r="V27" i="5"/>
  <c r="X27" i="5"/>
  <c r="V28" i="5"/>
  <c r="R28" i="5" s="1"/>
  <c r="V29" i="5"/>
  <c r="X29" i="5"/>
  <c r="V30" i="5"/>
  <c r="X30" i="5"/>
  <c r="V31" i="5"/>
  <c r="X31" i="5"/>
  <c r="V32" i="5"/>
  <c r="V33" i="5"/>
  <c r="R33" i="5" s="1"/>
  <c r="X33" i="5"/>
  <c r="V34" i="5"/>
  <c r="V35" i="5"/>
  <c r="X35" i="5"/>
  <c r="V36" i="5"/>
  <c r="X36" i="5"/>
  <c r="V37" i="5"/>
  <c r="X37" i="5"/>
  <c r="V38" i="5"/>
  <c r="V39" i="5"/>
  <c r="X39" i="5"/>
  <c r="V40" i="5"/>
  <c r="R40" i="5" s="1"/>
  <c r="X40" i="5"/>
  <c r="V41" i="5"/>
  <c r="X41" i="5"/>
  <c r="V42" i="5"/>
  <c r="R42" i="5" s="1"/>
  <c r="X42" i="5"/>
  <c r="V43" i="5"/>
  <c r="V44" i="5"/>
  <c r="V45" i="5"/>
  <c r="R45" i="5" s="1"/>
  <c r="X45" i="5"/>
  <c r="V46" i="5"/>
  <c r="V47" i="5"/>
  <c r="X47" i="5"/>
  <c r="V48" i="5"/>
  <c r="V49" i="5"/>
  <c r="X49" i="5"/>
  <c r="V50" i="5"/>
  <c r="R50" i="5" s="1"/>
  <c r="V51" i="5"/>
  <c r="X51" i="5"/>
  <c r="V52" i="5"/>
  <c r="X52" i="5"/>
  <c r="V53" i="5"/>
  <c r="X53" i="5"/>
  <c r="V54" i="5"/>
  <c r="V55" i="5"/>
  <c r="X55" i="5"/>
  <c r="V56" i="5"/>
  <c r="X56" i="5"/>
  <c r="V57" i="5"/>
  <c r="X57" i="5"/>
  <c r="V58" i="5"/>
  <c r="X58" i="5"/>
  <c r="V59" i="5"/>
  <c r="E59" i="5"/>
  <c r="X59" i="5" s="1"/>
  <c r="V60" i="5"/>
  <c r="E60" i="5"/>
  <c r="X60" i="5" s="1"/>
  <c r="V61" i="5"/>
  <c r="E61" i="5"/>
  <c r="X61" i="5" s="1"/>
  <c r="V62" i="5"/>
  <c r="E62" i="5"/>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V79" i="5"/>
  <c r="E79" i="5"/>
  <c r="X79" i="5" s="1"/>
  <c r="V80" i="5"/>
  <c r="E80" i="5"/>
  <c r="X80" i="5" s="1"/>
  <c r="V81" i="5"/>
  <c r="E81" i="5"/>
  <c r="X81" i="5" s="1"/>
  <c r="V82" i="5"/>
  <c r="E82" i="5"/>
  <c r="X82" i="5" s="1"/>
  <c r="V83" i="5"/>
  <c r="E83" i="5"/>
  <c r="X83" i="5" s="1"/>
  <c r="V84" i="5"/>
  <c r="E84" i="5"/>
  <c r="X84" i="5" s="1"/>
  <c r="V85" i="5"/>
  <c r="E85" i="5"/>
  <c r="X85" i="5" s="1"/>
  <c r="V86" i="5"/>
  <c r="E86" i="5"/>
  <c r="V87" i="5"/>
  <c r="E87" i="5"/>
  <c r="X87" i="5" s="1"/>
  <c r="V88" i="5"/>
  <c r="E88" i="5"/>
  <c r="X88" i="5" s="1"/>
  <c r="V89" i="5"/>
  <c r="E89" i="5"/>
  <c r="X89" i="5" s="1"/>
  <c r="V90" i="5"/>
  <c r="E90" i="5"/>
  <c r="V91" i="5"/>
  <c r="E91" i="5"/>
  <c r="X91" i="5" s="1"/>
  <c r="V92" i="5"/>
  <c r="E92" i="5"/>
  <c r="X92" i="5" s="1"/>
  <c r="V93" i="5"/>
  <c r="E93" i="5"/>
  <c r="X93" i="5" s="1"/>
  <c r="V94" i="5"/>
  <c r="E94" i="5"/>
  <c r="X94" i="5" s="1"/>
  <c r="V95" i="5"/>
  <c r="E95" i="5"/>
  <c r="X95" i="5" s="1"/>
  <c r="V96" i="5"/>
  <c r="E96" i="5"/>
  <c r="V97" i="5"/>
  <c r="E97" i="5"/>
  <c r="X97" i="5" s="1"/>
  <c r="V98" i="5"/>
  <c r="E98" i="5"/>
  <c r="X98" i="5" s="1"/>
  <c r="V99" i="5"/>
  <c r="E99" i="5"/>
  <c r="X99" i="5" s="1"/>
  <c r="V100" i="5"/>
  <c r="E100" i="5"/>
  <c r="V101" i="5"/>
  <c r="E101" i="5"/>
  <c r="X101" i="5" s="1"/>
  <c r="V102" i="5"/>
  <c r="E102" i="5"/>
  <c r="V103" i="5"/>
  <c r="E103" i="5"/>
  <c r="X103" i="5" s="1"/>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X114" i="5" s="1"/>
  <c r="V115" i="5"/>
  <c r="E115" i="5"/>
  <c r="V116" i="5"/>
  <c r="E116" i="5"/>
  <c r="V117" i="5"/>
  <c r="E117" i="5"/>
  <c r="X117" i="5" s="1"/>
  <c r="V118" i="5"/>
  <c r="E118" i="5"/>
  <c r="X118" i="5" s="1"/>
  <c r="V119" i="5"/>
  <c r="E119" i="5"/>
  <c r="X119" i="5" s="1"/>
  <c r="V120" i="5"/>
  <c r="E120" i="5"/>
  <c r="V121" i="5"/>
  <c r="E121" i="5"/>
  <c r="X121" i="5" s="1"/>
  <c r="V122" i="5"/>
  <c r="E122" i="5"/>
  <c r="X122" i="5" s="1"/>
  <c r="V123" i="5"/>
  <c r="E123" i="5"/>
  <c r="X123" i="5" s="1"/>
  <c r="V124" i="5"/>
  <c r="E124" i="5"/>
  <c r="V125" i="5"/>
  <c r="E125" i="5"/>
  <c r="X125" i="5" s="1"/>
  <c r="V126" i="5"/>
  <c r="E126" i="5"/>
  <c r="V127" i="5"/>
  <c r="E127" i="5"/>
  <c r="X127" i="5" s="1"/>
  <c r="V128" i="5"/>
  <c r="E128" i="5"/>
  <c r="V129" i="5"/>
  <c r="E129" i="5"/>
  <c r="X129" i="5" s="1"/>
  <c r="V130" i="5"/>
  <c r="E130" i="5"/>
  <c r="X130" i="5" s="1"/>
  <c r="V131" i="5"/>
  <c r="E131" i="5"/>
  <c r="X131" i="5" s="1"/>
  <c r="V132" i="5"/>
  <c r="E132" i="5"/>
  <c r="V133" i="5"/>
  <c r="E133" i="5"/>
  <c r="X133" i="5" s="1"/>
  <c r="V134" i="5"/>
  <c r="E134" i="5"/>
  <c r="V135" i="5"/>
  <c r="E135" i="5"/>
  <c r="X135" i="5" s="1"/>
  <c r="V136" i="5"/>
  <c r="E136" i="5"/>
  <c r="V137" i="5"/>
  <c r="E137" i="5"/>
  <c r="X137" i="5" s="1"/>
  <c r="V138" i="5"/>
  <c r="E138" i="5"/>
  <c r="X138" i="5" s="1"/>
  <c r="V139" i="5"/>
  <c r="E139" i="5"/>
  <c r="X139" i="5" s="1"/>
  <c r="V140" i="5"/>
  <c r="E140" i="5"/>
  <c r="V141" i="5"/>
  <c r="E141" i="5"/>
  <c r="X141" i="5" s="1"/>
  <c r="V142" i="5"/>
  <c r="E142" i="5"/>
  <c r="V143" i="5"/>
  <c r="E143" i="5"/>
  <c r="X143" i="5" s="1"/>
  <c r="V144" i="5"/>
  <c r="E144" i="5"/>
  <c r="V145" i="5"/>
  <c r="E145" i="5"/>
  <c r="X145" i="5" s="1"/>
  <c r="V146" i="5"/>
  <c r="E146" i="5"/>
  <c r="X146" i="5" s="1"/>
  <c r="V147" i="5"/>
  <c r="E147" i="5"/>
  <c r="X147" i="5" s="1"/>
  <c r="V148" i="5"/>
  <c r="E148" i="5"/>
  <c r="V149" i="5"/>
  <c r="E149" i="5"/>
  <c r="X149" i="5" s="1"/>
  <c r="V150" i="5"/>
  <c r="E150" i="5"/>
  <c r="X150" i="5" s="1"/>
  <c r="V151" i="5"/>
  <c r="E151" i="5"/>
  <c r="X151" i="5" s="1"/>
  <c r="V152" i="5"/>
  <c r="E152" i="5"/>
  <c r="V153" i="5"/>
  <c r="E153" i="5"/>
  <c r="X153" i="5" s="1"/>
  <c r="V154" i="5"/>
  <c r="E154" i="5"/>
  <c r="V155" i="5"/>
  <c r="E155" i="5"/>
  <c r="X155" i="5" s="1"/>
  <c r="V156" i="5"/>
  <c r="E156" i="5"/>
  <c r="V157" i="5"/>
  <c r="E157" i="5"/>
  <c r="X157" i="5" s="1"/>
  <c r="V158" i="5"/>
  <c r="E158" i="5"/>
  <c r="V159" i="5"/>
  <c r="E159" i="5"/>
  <c r="X159" i="5" s="1"/>
  <c r="V160" i="5"/>
  <c r="E160" i="5"/>
  <c r="V161" i="5"/>
  <c r="E161" i="5"/>
  <c r="X161" i="5" s="1"/>
  <c r="V162" i="5"/>
  <c r="E162" i="5"/>
  <c r="X162" i="5" s="1"/>
  <c r="V163" i="5"/>
  <c r="E163" i="5"/>
  <c r="V164" i="5"/>
  <c r="E164" i="5"/>
  <c r="V165" i="5"/>
  <c r="E165" i="5"/>
  <c r="X165" i="5" s="1"/>
  <c r="V166" i="5"/>
  <c r="E166" i="5"/>
  <c r="X166" i="5" s="1"/>
  <c r="V167" i="5"/>
  <c r="E167" i="5"/>
  <c r="X167" i="5" s="1"/>
  <c r="V168" i="5"/>
  <c r="E168" i="5"/>
  <c r="V169" i="5"/>
  <c r="E169" i="5"/>
  <c r="X169" i="5" s="1"/>
  <c r="V170" i="5"/>
  <c r="E170" i="5"/>
  <c r="X170" i="5" s="1"/>
  <c r="V171" i="5"/>
  <c r="E171" i="5"/>
  <c r="X171" i="5" s="1"/>
  <c r="V172" i="5"/>
  <c r="E172" i="5"/>
  <c r="V173" i="5"/>
  <c r="E173" i="5"/>
  <c r="X173" i="5" s="1"/>
  <c r="V174" i="5"/>
  <c r="E174" i="5"/>
  <c r="X174" i="5" s="1"/>
  <c r="V175" i="5"/>
  <c r="E175" i="5"/>
  <c r="X175" i="5" s="1"/>
  <c r="V176" i="5"/>
  <c r="E176" i="5"/>
  <c r="V177" i="5"/>
  <c r="E177" i="5"/>
  <c r="X177" i="5" s="1"/>
  <c r="V178" i="5"/>
  <c r="E178" i="5"/>
  <c r="X178" i="5" s="1"/>
  <c r="V179" i="5"/>
  <c r="E179" i="5"/>
  <c r="X179" i="5" s="1"/>
  <c r="V180" i="5"/>
  <c r="E180" i="5"/>
  <c r="V181" i="5"/>
  <c r="E181" i="5"/>
  <c r="X181" i="5" s="1"/>
  <c r="V182" i="5"/>
  <c r="E182" i="5"/>
  <c r="X182" i="5" s="1"/>
  <c r="V183" i="5"/>
  <c r="E183" i="5"/>
  <c r="X183" i="5" s="1"/>
  <c r="V184" i="5"/>
  <c r="E184" i="5"/>
  <c r="V185" i="5"/>
  <c r="E185" i="5"/>
  <c r="X185" i="5" s="1"/>
  <c r="V186" i="5"/>
  <c r="E186" i="5"/>
  <c r="X186" i="5" s="1"/>
  <c r="V187" i="5"/>
  <c r="E187" i="5"/>
  <c r="X187" i="5" s="1"/>
  <c r="V188" i="5"/>
  <c r="E188" i="5"/>
  <c r="V189" i="5"/>
  <c r="E189" i="5"/>
  <c r="X189" i="5" s="1"/>
  <c r="V190" i="5"/>
  <c r="E190" i="5"/>
  <c r="X190" i="5" s="1"/>
  <c r="V191" i="5"/>
  <c r="E191" i="5"/>
  <c r="X191" i="5" s="1"/>
  <c r="V192" i="5"/>
  <c r="E192" i="5"/>
  <c r="V193" i="5"/>
  <c r="E193" i="5"/>
  <c r="X193" i="5" s="1"/>
  <c r="V194" i="5"/>
  <c r="E194" i="5"/>
  <c r="V195" i="5"/>
  <c r="E195" i="5"/>
  <c r="X195" i="5" s="1"/>
  <c r="V196" i="5"/>
  <c r="E196" i="5"/>
  <c r="V197" i="5"/>
  <c r="E197" i="5"/>
  <c r="X197" i="5" s="1"/>
  <c r="V198" i="5"/>
  <c r="E198" i="5"/>
  <c r="V199" i="5"/>
  <c r="E199" i="5"/>
  <c r="X199" i="5" s="1"/>
  <c r="V200" i="5"/>
  <c r="E200" i="5"/>
  <c r="V201" i="5"/>
  <c r="E201" i="5"/>
  <c r="X201" i="5" s="1"/>
  <c r="V202" i="5"/>
  <c r="E202" i="5"/>
  <c r="V203" i="5"/>
  <c r="E203" i="5"/>
  <c r="X203" i="5" s="1"/>
  <c r="V204" i="5"/>
  <c r="E204" i="5"/>
  <c r="V205" i="5"/>
  <c r="E205" i="5"/>
  <c r="X205" i="5" s="1"/>
  <c r="V206" i="5"/>
  <c r="E206" i="5"/>
  <c r="V207" i="5"/>
  <c r="E207" i="5"/>
  <c r="X207" i="5" s="1"/>
  <c r="V208" i="5"/>
  <c r="E208" i="5"/>
  <c r="V209" i="5"/>
  <c r="E209" i="5"/>
  <c r="X209" i="5" s="1"/>
  <c r="V210" i="5"/>
  <c r="E210" i="5"/>
  <c r="X210" i="5" s="1"/>
  <c r="V211" i="5"/>
  <c r="E211" i="5"/>
  <c r="X211" i="5" s="1"/>
  <c r="V212" i="5"/>
  <c r="E212" i="5"/>
  <c r="V213" i="5"/>
  <c r="E213" i="5"/>
  <c r="X213" i="5" s="1"/>
  <c r="V214" i="5"/>
  <c r="E214" i="5"/>
  <c r="X214" i="5" s="1"/>
  <c r="V215" i="5"/>
  <c r="E215" i="5"/>
  <c r="X215" i="5" s="1"/>
  <c r="V216" i="5"/>
  <c r="E216" i="5"/>
  <c r="V217" i="5"/>
  <c r="E217" i="5"/>
  <c r="X217" i="5" s="1"/>
  <c r="V218" i="5"/>
  <c r="E218" i="5"/>
  <c r="X218" i="5" s="1"/>
  <c r="V219" i="5"/>
  <c r="E219" i="5"/>
  <c r="X219" i="5" s="1"/>
  <c r="V220" i="5"/>
  <c r="E220" i="5"/>
  <c r="V221" i="5"/>
  <c r="E221" i="5"/>
  <c r="X221" i="5" s="1"/>
  <c r="V222" i="5"/>
  <c r="E222" i="5"/>
  <c r="X222" i="5" s="1"/>
  <c r="V223" i="5"/>
  <c r="E223" i="5"/>
  <c r="X223" i="5" s="1"/>
  <c r="V224" i="5"/>
  <c r="E224" i="5"/>
  <c r="V225" i="5"/>
  <c r="E225" i="5"/>
  <c r="X225" i="5" s="1"/>
  <c r="V226" i="5"/>
  <c r="E226" i="5"/>
  <c r="V227" i="5"/>
  <c r="E227" i="5"/>
  <c r="X227" i="5" s="1"/>
  <c r="V228" i="5"/>
  <c r="E228" i="5"/>
  <c r="V229" i="5"/>
  <c r="E229" i="5"/>
  <c r="X229" i="5" s="1"/>
  <c r="V230" i="5"/>
  <c r="E230" i="5"/>
  <c r="V231" i="5"/>
  <c r="E231" i="5"/>
  <c r="X231" i="5" s="1"/>
  <c r="V232" i="5"/>
  <c r="E232" i="5"/>
  <c r="V233" i="5"/>
  <c r="E233" i="5"/>
  <c r="V234" i="5"/>
  <c r="E234" i="5"/>
  <c r="X234" i="5" s="1"/>
  <c r="V235" i="5"/>
  <c r="E235" i="5"/>
  <c r="X235" i="5" s="1"/>
  <c r="V236" i="5"/>
  <c r="E236" i="5"/>
  <c r="V237" i="5"/>
  <c r="E237" i="5"/>
  <c r="X237" i="5" s="1"/>
  <c r="V238" i="5"/>
  <c r="E238" i="5"/>
  <c r="X238" i="5" s="1"/>
  <c r="V239" i="5"/>
  <c r="E239" i="5"/>
  <c r="X239" i="5" s="1"/>
  <c r="V240" i="5"/>
  <c r="E240" i="5"/>
  <c r="V241" i="5"/>
  <c r="E241" i="5"/>
  <c r="X241" i="5" s="1"/>
  <c r="V242" i="5"/>
  <c r="E242" i="5"/>
  <c r="X242" i="5" s="1"/>
  <c r="V243" i="5"/>
  <c r="E243" i="5"/>
  <c r="X243" i="5" s="1"/>
  <c r="V244" i="5"/>
  <c r="E244" i="5"/>
  <c r="V245" i="5"/>
  <c r="E245" i="5"/>
  <c r="X245" i="5" s="1"/>
  <c r="V246" i="5"/>
  <c r="E246" i="5"/>
  <c r="X246" i="5" s="1"/>
  <c r="V247" i="5"/>
  <c r="E247" i="5"/>
  <c r="X247" i="5" s="1"/>
  <c r="V248" i="5"/>
  <c r="E248" i="5"/>
  <c r="V249" i="5"/>
  <c r="E249" i="5"/>
  <c r="X249" i="5" s="1"/>
  <c r="V250" i="5"/>
  <c r="E250" i="5"/>
  <c r="V251" i="5"/>
  <c r="E251" i="5"/>
  <c r="X251" i="5" s="1"/>
  <c r="V252" i="5"/>
  <c r="E252" i="5"/>
  <c r="V253" i="5"/>
  <c r="E253" i="5"/>
  <c r="X253" i="5" s="1"/>
  <c r="V254" i="5"/>
  <c r="E254" i="5"/>
  <c r="X254" i="5" s="1"/>
  <c r="V255" i="5"/>
  <c r="E255" i="5"/>
  <c r="X255" i="5" s="1"/>
  <c r="V256" i="5"/>
  <c r="E256" i="5"/>
  <c r="V257" i="5"/>
  <c r="E257" i="5"/>
  <c r="X257" i="5" s="1"/>
  <c r="V258" i="5"/>
  <c r="E258" i="5"/>
  <c r="X258" i="5" s="1"/>
  <c r="V259" i="5"/>
  <c r="E259" i="5"/>
  <c r="X259" i="5" s="1"/>
  <c r="V260" i="5"/>
  <c r="E260" i="5"/>
  <c r="V261" i="5"/>
  <c r="E261" i="5"/>
  <c r="V262" i="5"/>
  <c r="E262" i="5"/>
  <c r="V263" i="5"/>
  <c r="E263" i="5"/>
  <c r="X263" i="5" s="1"/>
  <c r="V264" i="5"/>
  <c r="E264" i="5"/>
  <c r="V265" i="5"/>
  <c r="E265" i="5"/>
  <c r="X265" i="5" s="1"/>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V278" i="5"/>
  <c r="E278" i="5"/>
  <c r="X278" i="5" s="1"/>
  <c r="V279" i="5"/>
  <c r="E279" i="5"/>
  <c r="X279" i="5" s="1"/>
  <c r="V280" i="5"/>
  <c r="E280" i="5"/>
  <c r="V281" i="5"/>
  <c r="E281" i="5"/>
  <c r="X281" i="5" s="1"/>
  <c r="V282" i="5"/>
  <c r="E282" i="5"/>
  <c r="X282" i="5" s="1"/>
  <c r="V283" i="5"/>
  <c r="E283" i="5"/>
  <c r="X283" i="5" s="1"/>
  <c r="V284" i="5"/>
  <c r="E284" i="5"/>
  <c r="V285" i="5"/>
  <c r="E285" i="5"/>
  <c r="X285" i="5" s="1"/>
  <c r="V286" i="5"/>
  <c r="E286" i="5"/>
  <c r="X286" i="5" s="1"/>
  <c r="V287" i="5"/>
  <c r="E287" i="5"/>
  <c r="X287" i="5" s="1"/>
  <c r="V288" i="5"/>
  <c r="E288" i="5"/>
  <c r="V289" i="5"/>
  <c r="E289" i="5"/>
  <c r="X289" i="5" s="1"/>
  <c r="V290" i="5"/>
  <c r="E290" i="5"/>
  <c r="V291" i="5"/>
  <c r="E291" i="5"/>
  <c r="X291" i="5" s="1"/>
  <c r="V292" i="5"/>
  <c r="E292" i="5"/>
  <c r="V293" i="5"/>
  <c r="E293" i="5"/>
  <c r="X293" i="5" s="1"/>
  <c r="V294" i="5"/>
  <c r="E294" i="5"/>
  <c r="X294" i="5" s="1"/>
  <c r="V295" i="5"/>
  <c r="E295" i="5"/>
  <c r="X295" i="5" s="1"/>
  <c r="V296" i="5"/>
  <c r="E296" i="5"/>
  <c r="V297" i="5"/>
  <c r="E297" i="5"/>
  <c r="X297" i="5" s="1"/>
  <c r="V298" i="5"/>
  <c r="E298" i="5"/>
  <c r="X298" i="5" s="1"/>
  <c r="V299" i="5"/>
  <c r="E299" i="5"/>
  <c r="X299" i="5" s="1"/>
  <c r="V300" i="5"/>
  <c r="E300" i="5"/>
  <c r="V301" i="5"/>
  <c r="E301" i="5"/>
  <c r="X301" i="5" s="1"/>
  <c r="V302" i="5"/>
  <c r="E302" i="5"/>
  <c r="X302" i="5" s="1"/>
  <c r="V303" i="5"/>
  <c r="E303" i="5"/>
  <c r="V304" i="5"/>
  <c r="E304" i="5"/>
  <c r="X304" i="5" s="1"/>
  <c r="V305" i="5"/>
  <c r="E305" i="5"/>
  <c r="X305" i="5" s="1"/>
  <c r="V306" i="5"/>
  <c r="E306" i="5"/>
  <c r="V307" i="5"/>
  <c r="E307" i="5"/>
  <c r="X307" i="5" s="1"/>
  <c r="V308" i="5"/>
  <c r="E308" i="5"/>
  <c r="V309" i="5"/>
  <c r="E309" i="5"/>
  <c r="X309" i="5" s="1"/>
  <c r="V310" i="5"/>
  <c r="E310" i="5"/>
  <c r="V311" i="5"/>
  <c r="E311" i="5"/>
  <c r="X311" i="5" s="1"/>
  <c r="V312" i="5"/>
  <c r="E312" i="5"/>
  <c r="V313" i="5"/>
  <c r="E313" i="5"/>
  <c r="X313" i="5" s="1"/>
  <c r="V314" i="5"/>
  <c r="E314" i="5"/>
  <c r="V315" i="5"/>
  <c r="E315" i="5"/>
  <c r="X315" i="5" s="1"/>
  <c r="V316" i="5"/>
  <c r="E316" i="5"/>
  <c r="V317" i="5"/>
  <c r="E317" i="5"/>
  <c r="X317" i="5" s="1"/>
  <c r="V318" i="5"/>
  <c r="E318" i="5"/>
  <c r="X318" i="5" s="1"/>
  <c r="V319" i="5"/>
  <c r="E319" i="5"/>
  <c r="X319" i="5" s="1"/>
  <c r="V320" i="5"/>
  <c r="E320" i="5"/>
  <c r="V321" i="5"/>
  <c r="E321" i="5"/>
  <c r="X321" i="5" s="1"/>
  <c r="V322" i="5"/>
  <c r="E322" i="5"/>
  <c r="X322" i="5" s="1"/>
  <c r="V323" i="5"/>
  <c r="E323" i="5"/>
  <c r="X323" i="5" s="1"/>
  <c r="V324" i="5"/>
  <c r="E324" i="5"/>
  <c r="V325" i="5"/>
  <c r="E325" i="5"/>
  <c r="X325" i="5" s="1"/>
  <c r="V326" i="5"/>
  <c r="E326" i="5"/>
  <c r="X326" i="5" s="1"/>
  <c r="V327" i="5"/>
  <c r="E327" i="5"/>
  <c r="X327" i="5" s="1"/>
  <c r="V328" i="5"/>
  <c r="E328" i="5"/>
  <c r="V329" i="5"/>
  <c r="E329" i="5"/>
  <c r="X329" i="5" s="1"/>
  <c r="V330" i="5"/>
  <c r="E330" i="5"/>
  <c r="V331" i="5"/>
  <c r="E331" i="5"/>
  <c r="X331" i="5" s="1"/>
  <c r="V332" i="5"/>
  <c r="E332" i="5"/>
  <c r="X332" i="5" s="1"/>
  <c r="V333" i="5"/>
  <c r="E333" i="5"/>
  <c r="X333" i="5" s="1"/>
  <c r="V334" i="5"/>
  <c r="E334" i="5"/>
  <c r="V335" i="5"/>
  <c r="E335" i="5"/>
  <c r="X335" i="5" s="1"/>
  <c r="V336" i="5"/>
  <c r="E336" i="5"/>
  <c r="V337" i="5"/>
  <c r="E337" i="5"/>
  <c r="X337" i="5" s="1"/>
  <c r="V338" i="5"/>
  <c r="E338" i="5"/>
  <c r="X338" i="5" s="1"/>
  <c r="V339" i="5"/>
  <c r="E339" i="5"/>
  <c r="X339" i="5" s="1"/>
  <c r="V340" i="5"/>
  <c r="E340" i="5"/>
  <c r="V341" i="5"/>
  <c r="E341" i="5"/>
  <c r="X341" i="5" s="1"/>
  <c r="V342" i="5"/>
  <c r="E342" i="5"/>
  <c r="V343" i="5"/>
  <c r="E343" i="5"/>
  <c r="X343" i="5" s="1"/>
  <c r="V344" i="5"/>
  <c r="E344" i="5"/>
  <c r="X344" i="5" s="1"/>
  <c r="V345" i="5"/>
  <c r="E345" i="5"/>
  <c r="X345" i="5" s="1"/>
  <c r="V346" i="5"/>
  <c r="E346" i="5"/>
  <c r="V347" i="5"/>
  <c r="E347" i="5"/>
  <c r="X347" i="5" s="1"/>
  <c r="V348" i="5"/>
  <c r="E348" i="5"/>
  <c r="X348" i="5" s="1"/>
  <c r="V349" i="5"/>
  <c r="E349" i="5"/>
  <c r="X349" i="5" s="1"/>
  <c r="V350" i="5"/>
  <c r="E350" i="5"/>
  <c r="V351" i="5"/>
  <c r="E351" i="5"/>
  <c r="X351" i="5" s="1"/>
  <c r="V352" i="5"/>
  <c r="E352" i="5"/>
  <c r="X352" i="5" s="1"/>
  <c r="V353" i="5"/>
  <c r="E353" i="5"/>
  <c r="X353" i="5" s="1"/>
  <c r="V354" i="5"/>
  <c r="E354" i="5"/>
  <c r="V355" i="5"/>
  <c r="E355" i="5"/>
  <c r="X355" i="5" s="1"/>
  <c r="V356" i="5"/>
  <c r="E356" i="5"/>
  <c r="X356" i="5" s="1"/>
  <c r="V357" i="5"/>
  <c r="E357" i="5"/>
  <c r="X357" i="5" s="1"/>
  <c r="V358" i="5"/>
  <c r="E358" i="5"/>
  <c r="V359" i="5"/>
  <c r="E359" i="5"/>
  <c r="X359" i="5" s="1"/>
  <c r="V360" i="5"/>
  <c r="E360" i="5"/>
  <c r="X360" i="5" s="1"/>
  <c r="V361" i="5"/>
  <c r="E361" i="5"/>
  <c r="X361" i="5" s="1"/>
  <c r="V362" i="5"/>
  <c r="E362" i="5"/>
  <c r="V363" i="5"/>
  <c r="E363" i="5"/>
  <c r="X363" i="5" s="1"/>
  <c r="V364" i="5"/>
  <c r="E364" i="5"/>
  <c r="X364" i="5" s="1"/>
  <c r="V365" i="5"/>
  <c r="E365" i="5"/>
  <c r="X365" i="5" s="1"/>
  <c r="V366" i="5"/>
  <c r="E366" i="5"/>
  <c r="V367" i="5"/>
  <c r="E367" i="5"/>
  <c r="X367" i="5" s="1"/>
  <c r="V368" i="5"/>
  <c r="E368" i="5"/>
  <c r="X368" i="5" s="1"/>
  <c r="V369" i="5"/>
  <c r="E369" i="5"/>
  <c r="X369" i="5" s="1"/>
  <c r="V370" i="5"/>
  <c r="E370" i="5"/>
  <c r="V371" i="5"/>
  <c r="E371" i="5"/>
  <c r="X371" i="5" s="1"/>
  <c r="V372" i="5"/>
  <c r="E372" i="5"/>
  <c r="X372" i="5" s="1"/>
  <c r="V373" i="5"/>
  <c r="E373" i="5"/>
  <c r="X373" i="5" s="1"/>
  <c r="V374" i="5"/>
  <c r="E374" i="5"/>
  <c r="V375" i="5"/>
  <c r="E375" i="5"/>
  <c r="X375" i="5" s="1"/>
  <c r="V376" i="5"/>
  <c r="E376" i="5"/>
  <c r="V377" i="5"/>
  <c r="E377" i="5"/>
  <c r="X377" i="5" s="1"/>
  <c r="V378" i="5"/>
  <c r="E378" i="5"/>
  <c r="V379" i="5"/>
  <c r="E379" i="5"/>
  <c r="X379" i="5" s="1"/>
  <c r="V380" i="5"/>
  <c r="E380" i="5"/>
  <c r="X380" i="5" s="1"/>
  <c r="V381" i="5"/>
  <c r="E381" i="5"/>
  <c r="X381" i="5" s="1"/>
  <c r="V382" i="5"/>
  <c r="E382" i="5"/>
  <c r="V383" i="5"/>
  <c r="E383" i="5"/>
  <c r="X383" i="5" s="1"/>
  <c r="V384" i="5"/>
  <c r="E384" i="5"/>
  <c r="X384" i="5" s="1"/>
  <c r="V385" i="5"/>
  <c r="E385" i="5"/>
  <c r="X385" i="5" s="1"/>
  <c r="V386" i="5"/>
  <c r="E386" i="5"/>
  <c r="V387" i="5"/>
  <c r="E387" i="5"/>
  <c r="X387" i="5" s="1"/>
  <c r="V388" i="5"/>
  <c r="E388" i="5"/>
  <c r="X388" i="5" s="1"/>
  <c r="V389" i="5"/>
  <c r="E389" i="5"/>
  <c r="X389" i="5" s="1"/>
  <c r="V390" i="5"/>
  <c r="E390" i="5"/>
  <c r="V391" i="5"/>
  <c r="E391" i="5"/>
  <c r="V392" i="5"/>
  <c r="E392" i="5"/>
  <c r="X392" i="5" s="1"/>
  <c r="V393" i="5"/>
  <c r="E393" i="5"/>
  <c r="X393" i="5" s="1"/>
  <c r="V394" i="5"/>
  <c r="E394" i="5"/>
  <c r="V395" i="5"/>
  <c r="E395" i="5"/>
  <c r="X395" i="5" s="1"/>
  <c r="V396" i="5"/>
  <c r="E396" i="5"/>
  <c r="X396" i="5" s="1"/>
  <c r="V397" i="5"/>
  <c r="E397" i="5"/>
  <c r="X397" i="5" s="1"/>
  <c r="V398" i="5"/>
  <c r="E398" i="5"/>
  <c r="V399" i="5"/>
  <c r="E399" i="5"/>
  <c r="X399" i="5" s="1"/>
  <c r="V400" i="5"/>
  <c r="E400" i="5"/>
  <c r="X400" i="5" s="1"/>
  <c r="V401" i="5"/>
  <c r="E401" i="5"/>
  <c r="X401" i="5" s="1"/>
  <c r="V402" i="5"/>
  <c r="E402" i="5"/>
  <c r="V403" i="5"/>
  <c r="E403" i="5"/>
  <c r="X403" i="5" s="1"/>
  <c r="V404" i="5"/>
  <c r="E404" i="5"/>
  <c r="X404" i="5" s="1"/>
  <c r="V405" i="5"/>
  <c r="E405" i="5"/>
  <c r="X405" i="5" s="1"/>
  <c r="V406" i="5"/>
  <c r="E406" i="5"/>
  <c r="V407" i="5"/>
  <c r="E407" i="5"/>
  <c r="X407" i="5" s="1"/>
  <c r="V408" i="5"/>
  <c r="E408" i="5"/>
  <c r="X408" i="5" s="1"/>
  <c r="V409" i="5"/>
  <c r="E409" i="5"/>
  <c r="X409" i="5" s="1"/>
  <c r="V410" i="5"/>
  <c r="E410" i="5"/>
  <c r="V411" i="5"/>
  <c r="E411" i="5"/>
  <c r="X411" i="5" s="1"/>
  <c r="V412" i="5"/>
  <c r="E412" i="5"/>
  <c r="X412" i="5" s="1"/>
  <c r="V413" i="5"/>
  <c r="E413" i="5"/>
  <c r="X413" i="5" s="1"/>
  <c r="V414" i="5"/>
  <c r="E414" i="5"/>
  <c r="V415" i="5"/>
  <c r="E415" i="5"/>
  <c r="X415" i="5" s="1"/>
  <c r="V416" i="5"/>
  <c r="E416" i="5"/>
  <c r="X416" i="5" s="1"/>
  <c r="V417" i="5"/>
  <c r="E417" i="5"/>
  <c r="X417" i="5" s="1"/>
  <c r="V418" i="5"/>
  <c r="E418" i="5"/>
  <c r="V419" i="5"/>
  <c r="E419" i="5"/>
  <c r="X419" i="5" s="1"/>
  <c r="V420" i="5"/>
  <c r="E420" i="5"/>
  <c r="X420" i="5" s="1"/>
  <c r="V421" i="5"/>
  <c r="E421" i="5"/>
  <c r="X421" i="5" s="1"/>
  <c r="V422" i="5"/>
  <c r="E422" i="5"/>
  <c r="V423" i="5"/>
  <c r="E423" i="5"/>
  <c r="V424" i="5"/>
  <c r="E424" i="5"/>
  <c r="X424" i="5" s="1"/>
  <c r="V425" i="5"/>
  <c r="E425" i="5"/>
  <c r="X425" i="5" s="1"/>
  <c r="V426" i="5"/>
  <c r="E426" i="5"/>
  <c r="V427" i="5"/>
  <c r="E427" i="5"/>
  <c r="X427" i="5" s="1"/>
  <c r="V428" i="5"/>
  <c r="E428" i="5"/>
  <c r="X428" i="5" s="1"/>
  <c r="V429" i="5"/>
  <c r="E429" i="5"/>
  <c r="X429" i="5" s="1"/>
  <c r="V430" i="5"/>
  <c r="E430" i="5"/>
  <c r="V431" i="5"/>
  <c r="E431" i="5"/>
  <c r="X431" i="5" s="1"/>
  <c r="V432" i="5"/>
  <c r="E432" i="5"/>
  <c r="X432" i="5" s="1"/>
  <c r="V433" i="5"/>
  <c r="E433" i="5"/>
  <c r="X433" i="5" s="1"/>
  <c r="V434" i="5"/>
  <c r="E434" i="5"/>
  <c r="V435" i="5"/>
  <c r="E435" i="5"/>
  <c r="X435" i="5" s="1"/>
  <c r="V436" i="5"/>
  <c r="E436" i="5"/>
  <c r="X436" i="5" s="1"/>
  <c r="V437" i="5"/>
  <c r="E437" i="5"/>
  <c r="X437" i="5" s="1"/>
  <c r="V438" i="5"/>
  <c r="E438" i="5"/>
  <c r="V439" i="5"/>
  <c r="E439" i="5"/>
  <c r="X439" i="5" s="1"/>
  <c r="V440" i="5"/>
  <c r="E440" i="5"/>
  <c r="X440" i="5" s="1"/>
  <c r="V441" i="5"/>
  <c r="E441" i="5"/>
  <c r="X441" i="5" s="1"/>
  <c r="V442" i="5"/>
  <c r="E442" i="5"/>
  <c r="V443" i="5"/>
  <c r="E443" i="5"/>
  <c r="X443" i="5" s="1"/>
  <c r="V444" i="5"/>
  <c r="E444" i="5"/>
  <c r="X444" i="5" s="1"/>
  <c r="V445" i="5"/>
  <c r="E445" i="5"/>
  <c r="X445" i="5" s="1"/>
  <c r="V446" i="5"/>
  <c r="E446" i="5"/>
  <c r="V447" i="5"/>
  <c r="E447" i="5"/>
  <c r="X447" i="5" s="1"/>
  <c r="V448" i="5"/>
  <c r="E448" i="5"/>
  <c r="X448" i="5" s="1"/>
  <c r="V449" i="5"/>
  <c r="E449" i="5"/>
  <c r="X449" i="5" s="1"/>
  <c r="V450" i="5"/>
  <c r="E450" i="5"/>
  <c r="V451" i="5"/>
  <c r="E451" i="5"/>
  <c r="X451" i="5" s="1"/>
  <c r="V452" i="5"/>
  <c r="E452" i="5"/>
  <c r="X452" i="5" s="1"/>
  <c r="V453" i="5"/>
  <c r="E453" i="5"/>
  <c r="X453" i="5" s="1"/>
  <c r="V454" i="5"/>
  <c r="E454" i="5"/>
  <c r="V455" i="5"/>
  <c r="E455" i="5"/>
  <c r="X455" i="5" s="1"/>
  <c r="V456" i="5"/>
  <c r="E456" i="5"/>
  <c r="V457" i="5"/>
  <c r="E457" i="5"/>
  <c r="X457" i="5" s="1"/>
  <c r="V458" i="5"/>
  <c r="E458" i="5"/>
  <c r="V459" i="5"/>
  <c r="E459" i="5"/>
  <c r="X459" i="5" s="1"/>
  <c r="V460" i="5"/>
  <c r="E460" i="5"/>
  <c r="V461" i="5"/>
  <c r="E461" i="5"/>
  <c r="X461" i="5" s="1"/>
  <c r="V462" i="5"/>
  <c r="E462" i="5"/>
  <c r="V463" i="5"/>
  <c r="E463" i="5"/>
  <c r="V464" i="5"/>
  <c r="E464" i="5"/>
  <c r="X464" i="5" s="1"/>
  <c r="V465" i="5"/>
  <c r="E465" i="5"/>
  <c r="X465" i="5" s="1"/>
  <c r="V466" i="5"/>
  <c r="E466" i="5"/>
  <c r="V467" i="5"/>
  <c r="E467" i="5"/>
  <c r="X467" i="5" s="1"/>
  <c r="V468" i="5"/>
  <c r="E468" i="5"/>
  <c r="X468" i="5" s="1"/>
  <c r="V469" i="5"/>
  <c r="E469" i="5"/>
  <c r="V470" i="5"/>
  <c r="E470" i="5"/>
  <c r="X470" i="5" s="1"/>
  <c r="V471" i="5"/>
  <c r="E471" i="5"/>
  <c r="X471" i="5" s="1"/>
  <c r="V472" i="5"/>
  <c r="E472" i="5"/>
  <c r="V473" i="5"/>
  <c r="E473" i="5"/>
  <c r="X473" i="5" s="1"/>
  <c r="V474" i="5"/>
  <c r="E474" i="5"/>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V486" i="5"/>
  <c r="E486" i="5"/>
  <c r="V487" i="5"/>
  <c r="E487" i="5"/>
  <c r="X487" i="5" s="1"/>
  <c r="V488" i="5"/>
  <c r="E488" i="5"/>
  <c r="V489" i="5"/>
  <c r="E489" i="5"/>
  <c r="X489" i="5" s="1"/>
  <c r="V490" i="5"/>
  <c r="E490" i="5"/>
  <c r="V491" i="5"/>
  <c r="E491" i="5"/>
  <c r="X491" i="5" s="1"/>
  <c r="V492" i="5"/>
  <c r="E492" i="5"/>
  <c r="X492" i="5" s="1"/>
  <c r="V493" i="5"/>
  <c r="E493" i="5"/>
  <c r="X493" i="5" s="1"/>
  <c r="V494" i="5"/>
  <c r="E494" i="5"/>
  <c r="X494" i="5" s="1"/>
  <c r="V495" i="5"/>
  <c r="E495" i="5"/>
  <c r="X495" i="5" s="1"/>
  <c r="V496" i="5"/>
  <c r="E496" i="5"/>
  <c r="V497" i="5"/>
  <c r="E497" i="5"/>
  <c r="X497" i="5" s="1"/>
  <c r="V498" i="5"/>
  <c r="E498" i="5"/>
  <c r="X498" i="5" s="1"/>
  <c r="V499" i="5"/>
  <c r="E499" i="5"/>
  <c r="X499" i="5" s="1"/>
  <c r="V500" i="5"/>
  <c r="E500" i="5"/>
  <c r="X500" i="5" s="1"/>
  <c r="V501" i="5"/>
  <c r="E501" i="5"/>
  <c r="X501" i="5" s="1"/>
  <c r="V502" i="5"/>
  <c r="E502" i="5"/>
  <c r="V503" i="5"/>
  <c r="E503" i="5"/>
  <c r="X503" i="5" s="1"/>
  <c r="V504" i="5"/>
  <c r="E504" i="5"/>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V519" i="5"/>
  <c r="E519" i="5"/>
  <c r="X519" i="5" s="1"/>
  <c r="V520" i="5"/>
  <c r="E520" i="5"/>
  <c r="X520" i="5" s="1"/>
  <c r="V521" i="5"/>
  <c r="E521" i="5"/>
  <c r="X521" i="5" s="1"/>
  <c r="V522" i="5"/>
  <c r="E522" i="5"/>
  <c r="V523" i="5"/>
  <c r="E523" i="5"/>
  <c r="X523" i="5" s="1"/>
  <c r="V524" i="5"/>
  <c r="E524" i="5"/>
  <c r="V525" i="5"/>
  <c r="E525" i="5"/>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V535" i="5"/>
  <c r="E535" i="5"/>
  <c r="X535" i="5" s="1"/>
  <c r="V536" i="5"/>
  <c r="E536" i="5"/>
  <c r="X536" i="5" s="1"/>
  <c r="V537" i="5"/>
  <c r="E537" i="5"/>
  <c r="X537" i="5" s="1"/>
  <c r="V538" i="5"/>
  <c r="E538" i="5"/>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V555" i="5"/>
  <c r="E555" i="5"/>
  <c r="X555" i="5" s="1"/>
  <c r="V556" i="5"/>
  <c r="E556" i="5"/>
  <c r="V557" i="5"/>
  <c r="E557" i="5"/>
  <c r="V558" i="5"/>
  <c r="E558" i="5"/>
  <c r="V559" i="5"/>
  <c r="E559" i="5"/>
  <c r="X559" i="5" s="1"/>
  <c r="V560" i="5"/>
  <c r="E560" i="5"/>
  <c r="X560" i="5" s="1"/>
  <c r="V561" i="5"/>
  <c r="E561" i="5"/>
  <c r="X561" i="5" s="1"/>
  <c r="V562" i="5"/>
  <c r="E562" i="5"/>
  <c r="V563" i="5"/>
  <c r="E563" i="5"/>
  <c r="X563" i="5" s="1"/>
  <c r="V564" i="5"/>
  <c r="E564" i="5"/>
  <c r="X564" i="5" s="1"/>
  <c r="V565" i="5"/>
  <c r="E565" i="5"/>
  <c r="X565" i="5" s="1"/>
  <c r="V566" i="5"/>
  <c r="E566" i="5"/>
  <c r="X566" i="5" s="1"/>
  <c r="V567" i="5"/>
  <c r="E567" i="5"/>
  <c r="V568" i="5"/>
  <c r="E568" i="5"/>
  <c r="X568" i="5" s="1"/>
  <c r="V569" i="5"/>
  <c r="E569" i="5"/>
  <c r="X569" i="5" s="1"/>
  <c r="V570" i="5"/>
  <c r="E570" i="5"/>
  <c r="X570" i="5" s="1"/>
  <c r="V571" i="5"/>
  <c r="E571" i="5"/>
  <c r="X571" i="5" s="1"/>
  <c r="V572" i="5"/>
  <c r="E572" i="5"/>
  <c r="X572" i="5" s="1"/>
  <c r="V573" i="5"/>
  <c r="E573" i="5"/>
  <c r="X573" i="5" s="1"/>
  <c r="V574" i="5"/>
  <c r="E574" i="5"/>
  <c r="V575" i="5"/>
  <c r="E575" i="5"/>
  <c r="V576" i="5"/>
  <c r="E576" i="5"/>
  <c r="V577" i="5"/>
  <c r="E577" i="5"/>
  <c r="X577" i="5" s="1"/>
  <c r="V578" i="5"/>
  <c r="E578" i="5"/>
  <c r="V579" i="5"/>
  <c r="E579" i="5"/>
  <c r="X579" i="5" s="1"/>
  <c r="V580" i="5"/>
  <c r="E580" i="5"/>
  <c r="V581" i="5"/>
  <c r="E581" i="5"/>
  <c r="X581" i="5" s="1"/>
  <c r="V582" i="5"/>
  <c r="E582" i="5"/>
  <c r="X582" i="5" s="1"/>
  <c r="V583" i="5"/>
  <c r="E583" i="5"/>
  <c r="X583" i="5" s="1"/>
  <c r="V584" i="5"/>
  <c r="E584" i="5"/>
  <c r="X584" i="5" s="1"/>
  <c r="V585" i="5"/>
  <c r="E585" i="5"/>
  <c r="X585" i="5" s="1"/>
  <c r="V586" i="5"/>
  <c r="E586" i="5"/>
  <c r="X586" i="5" s="1"/>
  <c r="V587" i="5"/>
  <c r="E587" i="5"/>
  <c r="V588" i="5"/>
  <c r="E588" i="5"/>
  <c r="V589" i="5"/>
  <c r="E589" i="5"/>
  <c r="X589" i="5" s="1"/>
  <c r="V590" i="5"/>
  <c r="E590" i="5"/>
  <c r="X590" i="5" s="1"/>
  <c r="V591" i="5"/>
  <c r="E591" i="5"/>
  <c r="X591" i="5" s="1"/>
  <c r="V592" i="5"/>
  <c r="E592" i="5"/>
  <c r="V593" i="5"/>
  <c r="E593" i="5"/>
  <c r="X593" i="5" s="1"/>
  <c r="V594" i="5"/>
  <c r="E594" i="5"/>
  <c r="X594" i="5" s="1"/>
  <c r="V595" i="5"/>
  <c r="E595" i="5"/>
  <c r="V596" i="5"/>
  <c r="E596" i="5"/>
  <c r="V597" i="5"/>
  <c r="E597" i="5"/>
  <c r="X597" i="5" s="1"/>
  <c r="V598" i="5"/>
  <c r="E598" i="5"/>
  <c r="X598" i="5" s="1"/>
  <c r="V599" i="5"/>
  <c r="E599" i="5"/>
  <c r="X599" i="5" s="1"/>
  <c r="V600" i="5"/>
  <c r="E600" i="5"/>
  <c r="V601" i="5"/>
  <c r="E601" i="5"/>
  <c r="V602" i="5"/>
  <c r="E602" i="5"/>
  <c r="V603" i="5"/>
  <c r="E603" i="5"/>
  <c r="X603" i="5" s="1"/>
  <c r="V604" i="5"/>
  <c r="E604" i="5"/>
  <c r="X604" i="5" s="1"/>
  <c r="V605" i="5"/>
  <c r="E605" i="5"/>
  <c r="X605" i="5" s="1"/>
  <c r="V606" i="5"/>
  <c r="E606" i="5"/>
  <c r="X606" i="5" s="1"/>
  <c r="V607" i="5"/>
  <c r="E607" i="5"/>
  <c r="X607" i="5" s="1"/>
  <c r="V608" i="5"/>
  <c r="E608" i="5"/>
  <c r="V609" i="5"/>
  <c r="E609" i="5"/>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X633" i="5" s="1"/>
  <c r="V634" i="5"/>
  <c r="E634" i="5"/>
  <c r="V635" i="5"/>
  <c r="E635" i="5"/>
  <c r="X635" i="5" s="1"/>
  <c r="V636" i="5"/>
  <c r="E636" i="5"/>
  <c r="X636" i="5" s="1"/>
  <c r="V637" i="5"/>
  <c r="E637" i="5"/>
  <c r="X637" i="5" s="1"/>
  <c r="V638" i="5"/>
  <c r="E638" i="5"/>
  <c r="X638" i="5" s="1"/>
  <c r="V639" i="5"/>
  <c r="E639" i="5"/>
  <c r="X639" i="5" s="1"/>
  <c r="V640" i="5"/>
  <c r="E640" i="5"/>
  <c r="V641" i="5"/>
  <c r="E641" i="5"/>
  <c r="X641" i="5" s="1"/>
  <c r="V642" i="5"/>
  <c r="E642" i="5"/>
  <c r="X642" i="5" s="1"/>
  <c r="V643" i="5"/>
  <c r="E643" i="5"/>
  <c r="X643" i="5" s="1"/>
  <c r="V644" i="5"/>
  <c r="E644" i="5"/>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V665" i="5"/>
  <c r="E665" i="5"/>
  <c r="X665" i="5" s="1"/>
  <c r="V666" i="5"/>
  <c r="E666" i="5"/>
  <c r="X666" i="5" s="1"/>
  <c r="V667" i="5"/>
  <c r="E667" i="5"/>
  <c r="V668" i="5"/>
  <c r="E668" i="5"/>
  <c r="X668" i="5" s="1"/>
  <c r="V669" i="5"/>
  <c r="E669" i="5"/>
  <c r="X669" i="5" s="1"/>
  <c r="V670" i="5"/>
  <c r="E670" i="5"/>
  <c r="V671" i="5"/>
  <c r="E671" i="5"/>
  <c r="X671" i="5" s="1"/>
  <c r="V672" i="5"/>
  <c r="E672" i="5"/>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V853" i="5"/>
  <c r="E853" i="5"/>
  <c r="X853" i="5" s="1"/>
  <c r="V854" i="5"/>
  <c r="E854" i="5"/>
  <c r="V855" i="5"/>
  <c r="E855" i="5"/>
  <c r="X855" i="5" s="1"/>
  <c r="V856" i="5"/>
  <c r="E856" i="5"/>
  <c r="X856" i="5" s="1"/>
  <c r="V857" i="5"/>
  <c r="E857" i="5"/>
  <c r="X857" i="5" s="1"/>
  <c r="V858" i="5"/>
  <c r="E858" i="5"/>
  <c r="V859" i="5"/>
  <c r="E859" i="5"/>
  <c r="X859" i="5" s="1"/>
  <c r="V860" i="5"/>
  <c r="E860" i="5"/>
  <c r="X860" i="5" s="1"/>
  <c r="V861" i="5"/>
  <c r="E861" i="5"/>
  <c r="X861" i="5" s="1"/>
  <c r="V862" i="5"/>
  <c r="E862" i="5"/>
  <c r="X862" i="5" s="1"/>
  <c r="V863" i="5"/>
  <c r="E863" i="5"/>
  <c r="X863" i="5" s="1"/>
  <c r="V864" i="5"/>
  <c r="E864" i="5"/>
  <c r="X864" i="5" s="1"/>
  <c r="V865" i="5"/>
  <c r="E865" i="5"/>
  <c r="X865" i="5" s="1"/>
  <c r="V866" i="5"/>
  <c r="E866" i="5"/>
  <c r="V867" i="5"/>
  <c r="E867" i="5"/>
  <c r="X867" i="5" s="1"/>
  <c r="V868" i="5"/>
  <c r="E868" i="5"/>
  <c r="V869" i="5"/>
  <c r="E869" i="5"/>
  <c r="X869" i="5" s="1"/>
  <c r="V870" i="5"/>
  <c r="E870" i="5"/>
  <c r="X870" i="5" s="1"/>
  <c r="V871" i="5"/>
  <c r="E871" i="5"/>
  <c r="X871" i="5" s="1"/>
  <c r="V872" i="5"/>
  <c r="E872" i="5"/>
  <c r="X872" i="5" s="1"/>
  <c r="V873" i="5"/>
  <c r="E873" i="5"/>
  <c r="X873" i="5" s="1"/>
  <c r="V874" i="5"/>
  <c r="E874" i="5"/>
  <c r="V875" i="5"/>
  <c r="E875" i="5"/>
  <c r="X875" i="5" s="1"/>
  <c r="V876" i="5"/>
  <c r="E876" i="5"/>
  <c r="X876" i="5" s="1"/>
  <c r="V877" i="5"/>
  <c r="E877" i="5"/>
  <c r="X877" i="5" s="1"/>
  <c r="V878" i="5"/>
  <c r="E878" i="5"/>
  <c r="X878" i="5" s="1"/>
  <c r="V879" i="5"/>
  <c r="E879" i="5"/>
  <c r="X879" i="5" s="1"/>
  <c r="V880" i="5"/>
  <c r="E880" i="5"/>
  <c r="X880" i="5" s="1"/>
  <c r="V881" i="5"/>
  <c r="E881" i="5"/>
  <c r="X881" i="5" s="1"/>
  <c r="V882" i="5"/>
  <c r="E882" i="5"/>
  <c r="V883" i="5"/>
  <c r="E883" i="5"/>
  <c r="X883" i="5" s="1"/>
  <c r="V884" i="5"/>
  <c r="E884" i="5"/>
  <c r="V885" i="5"/>
  <c r="E885" i="5"/>
  <c r="X885" i="5" s="1"/>
  <c r="V886" i="5"/>
  <c r="E886" i="5"/>
  <c r="V887" i="5"/>
  <c r="E887" i="5"/>
  <c r="X887" i="5" s="1"/>
  <c r="V888" i="5"/>
  <c r="E888" i="5"/>
  <c r="X888" i="5" s="1"/>
  <c r="V889" i="5"/>
  <c r="E889" i="5"/>
  <c r="X889" i="5" s="1"/>
  <c r="V890" i="5"/>
  <c r="E890" i="5"/>
  <c r="V891" i="5"/>
  <c r="E891" i="5"/>
  <c r="X891" i="5" s="1"/>
  <c r="V892" i="5"/>
  <c r="E892" i="5"/>
  <c r="V893" i="5"/>
  <c r="E893" i="5"/>
  <c r="X893" i="5" s="1"/>
  <c r="V894" i="5"/>
  <c r="E894" i="5"/>
  <c r="X894" i="5" s="1"/>
  <c r="V895" i="5"/>
  <c r="E895" i="5"/>
  <c r="X895" i="5" s="1"/>
  <c r="V896" i="5"/>
  <c r="E896" i="5"/>
  <c r="X896" i="5" s="1"/>
  <c r="V897" i="5"/>
  <c r="E897" i="5"/>
  <c r="X897" i="5" s="1"/>
  <c r="V898" i="5"/>
  <c r="E898" i="5"/>
  <c r="V899" i="5"/>
  <c r="E899" i="5"/>
  <c r="X899" i="5" s="1"/>
  <c r="V900" i="5"/>
  <c r="E900" i="5"/>
  <c r="V901" i="5"/>
  <c r="E901" i="5"/>
  <c r="X901" i="5" s="1"/>
  <c r="V902" i="5"/>
  <c r="E902" i="5"/>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V915" i="5"/>
  <c r="E915" i="5"/>
  <c r="X915" i="5" s="1"/>
  <c r="V916" i="5"/>
  <c r="E916" i="5"/>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V947" i="5"/>
  <c r="E947" i="5"/>
  <c r="X947" i="5" s="1"/>
  <c r="V948" i="5"/>
  <c r="E948" i="5"/>
  <c r="X948" i="5" s="1"/>
  <c r="V949" i="5"/>
  <c r="E949" i="5"/>
  <c r="X949" i="5" s="1"/>
  <c r="V950" i="5"/>
  <c r="E950" i="5"/>
  <c r="V951" i="5"/>
  <c r="E951" i="5"/>
  <c r="X951" i="5" s="1"/>
  <c r="V952" i="5"/>
  <c r="E952" i="5"/>
  <c r="V953" i="5"/>
  <c r="E953" i="5"/>
  <c r="X953" i="5" s="1"/>
  <c r="V954" i="5"/>
  <c r="E954" i="5"/>
  <c r="X954" i="5" s="1"/>
  <c r="V955" i="5"/>
  <c r="E955" i="5"/>
  <c r="X955" i="5" s="1"/>
  <c r="V956" i="5"/>
  <c r="E956" i="5"/>
  <c r="V957" i="5"/>
  <c r="E957" i="5"/>
  <c r="X957" i="5" s="1"/>
  <c r="V958" i="5"/>
  <c r="E958" i="5"/>
  <c r="V959" i="5"/>
  <c r="E959" i="5"/>
  <c r="X959" i="5" s="1"/>
  <c r="V960" i="5"/>
  <c r="E960" i="5"/>
  <c r="V961" i="5"/>
  <c r="E961" i="5"/>
  <c r="X961" i="5" s="1"/>
  <c r="V962" i="5"/>
  <c r="E962" i="5"/>
  <c r="X962" i="5" s="1"/>
  <c r="V963" i="5"/>
  <c r="E963" i="5"/>
  <c r="X963" i="5" s="1"/>
  <c r="V964" i="5"/>
  <c r="E964" i="5"/>
  <c r="X964" i="5" s="1"/>
  <c r="V965" i="5"/>
  <c r="E965" i="5"/>
  <c r="X965" i="5" s="1"/>
  <c r="V966" i="5"/>
  <c r="E966" i="5"/>
  <c r="X966" i="5" s="1"/>
  <c r="V967" i="5"/>
  <c r="E967" i="5"/>
  <c r="X967" i="5" s="1"/>
  <c r="V968" i="5"/>
  <c r="E968" i="5"/>
  <c r="V969" i="5"/>
  <c r="E969" i="5"/>
  <c r="X969" i="5" s="1"/>
  <c r="V970" i="5"/>
  <c r="E970" i="5"/>
  <c r="V971" i="5"/>
  <c r="E971" i="5"/>
  <c r="X971" i="5" s="1"/>
  <c r="V972" i="5"/>
  <c r="E972" i="5"/>
  <c r="V973" i="5"/>
  <c r="E973" i="5"/>
  <c r="X973" i="5" s="1"/>
  <c r="V974" i="5"/>
  <c r="E974" i="5"/>
  <c r="V975" i="5"/>
  <c r="E975" i="5"/>
  <c r="X975" i="5" s="1"/>
  <c r="V976" i="5"/>
  <c r="E976" i="5"/>
  <c r="V977" i="5"/>
  <c r="E977" i="5"/>
  <c r="X977" i="5" s="1"/>
  <c r="V978" i="5"/>
  <c r="E978" i="5"/>
  <c r="X978" i="5" s="1"/>
  <c r="V979" i="5"/>
  <c r="E979" i="5"/>
  <c r="X979" i="5" s="1"/>
  <c r="V980" i="5"/>
  <c r="E980" i="5"/>
  <c r="V981" i="5"/>
  <c r="E981" i="5"/>
  <c r="X981" i="5" s="1"/>
  <c r="V982" i="5"/>
  <c r="E982" i="5"/>
  <c r="X982" i="5" s="1"/>
  <c r="V983" i="5"/>
  <c r="E983" i="5"/>
  <c r="X983" i="5" s="1"/>
  <c r="V984" i="5"/>
  <c r="E984" i="5"/>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X1003" i="5" s="1"/>
  <c r="V1004" i="5"/>
  <c r="E1004" i="5"/>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V1017" i="5"/>
  <c r="E1017" i="5"/>
  <c r="V1018" i="5"/>
  <c r="E1018" i="5"/>
  <c r="X1018" i="5" s="1"/>
  <c r="V1019" i="5"/>
  <c r="E1019" i="5"/>
  <c r="X1019" i="5" s="1"/>
  <c r="V1020" i="5"/>
  <c r="E1020" i="5"/>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V1075" i="5"/>
  <c r="E1075" i="5"/>
  <c r="X1075" i="5" s="1"/>
  <c r="V1076" i="5"/>
  <c r="E1076" i="5"/>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V1111" i="5"/>
  <c r="E1111" i="5"/>
  <c r="X1111" i="5" s="1"/>
  <c r="V1112" i="5"/>
  <c r="E1112" i="5"/>
  <c r="V1113" i="5"/>
  <c r="E1113" i="5"/>
  <c r="X1113" i="5" s="1"/>
  <c r="V1114" i="5"/>
  <c r="E1114" i="5"/>
  <c r="X1114" i="5" s="1"/>
  <c r="V1115" i="5"/>
  <c r="E1115" i="5"/>
  <c r="X1115" i="5" s="1"/>
  <c r="V1116" i="5"/>
  <c r="E1116" i="5"/>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X1133" i="5" s="1"/>
  <c r="V1134" i="5"/>
  <c r="E1134" i="5"/>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X1145" i="5" s="1"/>
  <c r="V1146" i="5"/>
  <c r="E1146" i="5"/>
  <c r="V1147" i="5"/>
  <c r="E1147" i="5"/>
  <c r="X1147" i="5" s="1"/>
  <c r="V1148" i="5"/>
  <c r="E1148" i="5"/>
  <c r="X1148" i="5" s="1"/>
  <c r="V1149" i="5"/>
  <c r="E1149" i="5"/>
  <c r="X1149" i="5" s="1"/>
  <c r="V1150" i="5"/>
  <c r="E1150" i="5"/>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V1189" i="5"/>
  <c r="E1189" i="5"/>
  <c r="X1189" i="5" s="1"/>
  <c r="V1190" i="5"/>
  <c r="E1190" i="5"/>
  <c r="V1191" i="5"/>
  <c r="E1191" i="5"/>
  <c r="X1191" i="5" s="1"/>
  <c r="V1192" i="5"/>
  <c r="E1192" i="5"/>
  <c r="X1192" i="5" s="1"/>
  <c r="V1193" i="5"/>
  <c r="E1193" i="5"/>
  <c r="X1193" i="5" s="1"/>
  <c r="V1194" i="5"/>
  <c r="E1194" i="5"/>
  <c r="V1195" i="5"/>
  <c r="E1195" i="5"/>
  <c r="V1196" i="5"/>
  <c r="E1196" i="5"/>
  <c r="V1197" i="5"/>
  <c r="E1197" i="5"/>
  <c r="X1197" i="5" s="1"/>
  <c r="V1198" i="5"/>
  <c r="E1198" i="5"/>
  <c r="X1198" i="5" s="1"/>
  <c r="V1199" i="5"/>
  <c r="E1199" i="5"/>
  <c r="X1199" i="5" s="1"/>
  <c r="V1200" i="5"/>
  <c r="E1200" i="5"/>
  <c r="X1200" i="5" s="1"/>
  <c r="V1201" i="5"/>
  <c r="E1201" i="5"/>
  <c r="X1201" i="5" s="1"/>
  <c r="V1202" i="5"/>
  <c r="E1202" i="5"/>
  <c r="V1203" i="5"/>
  <c r="E1203" i="5"/>
  <c r="X1203" i="5" s="1"/>
  <c r="V1204" i="5"/>
  <c r="E1204" i="5"/>
  <c r="V1205" i="5"/>
  <c r="E1205" i="5"/>
  <c r="X1205" i="5" s="1"/>
  <c r="V1206" i="5"/>
  <c r="E1206" i="5"/>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V1235" i="5"/>
  <c r="E1235" i="5"/>
  <c r="X1235" i="5" s="1"/>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V1255" i="5"/>
  <c r="E1255" i="5"/>
  <c r="X1255" i="5" s="1"/>
  <c r="V1256" i="5"/>
  <c r="E1256" i="5"/>
  <c r="X1256" i="5" s="1"/>
  <c r="V1257" i="5"/>
  <c r="E1257" i="5"/>
  <c r="X1257" i="5" s="1"/>
  <c r="V1258" i="5"/>
  <c r="E1258" i="5"/>
  <c r="V1259" i="5"/>
  <c r="E1259" i="5"/>
  <c r="X1259" i="5" s="1"/>
  <c r="V1260" i="5"/>
  <c r="E1260" i="5"/>
  <c r="X1260" i="5" s="1"/>
  <c r="V1261" i="5"/>
  <c r="E1261" i="5"/>
  <c r="X1261" i="5" s="1"/>
  <c r="V1262" i="5"/>
  <c r="E1262" i="5"/>
  <c r="V1263" i="5"/>
  <c r="E1263" i="5"/>
  <c r="X1263" i="5" s="1"/>
  <c r="V1264" i="5"/>
  <c r="E1264" i="5"/>
  <c r="X1264" i="5" s="1"/>
  <c r="V1265" i="5"/>
  <c r="E1265" i="5"/>
  <c r="X1265" i="5" s="1"/>
  <c r="V1266" i="5"/>
  <c r="E1266" i="5"/>
  <c r="V1267" i="5"/>
  <c r="E1267" i="5"/>
  <c r="X1267" i="5" s="1"/>
  <c r="V1268" i="5"/>
  <c r="E1268" i="5"/>
  <c r="X1268" i="5" s="1"/>
  <c r="V1269" i="5"/>
  <c r="E1269" i="5"/>
  <c r="X1269" i="5" s="1"/>
  <c r="V1270" i="5"/>
  <c r="E1270" i="5"/>
  <c r="V1271" i="5"/>
  <c r="E1271" i="5"/>
  <c r="X1271" i="5" s="1"/>
  <c r="V1272" i="5"/>
  <c r="E1272" i="5"/>
  <c r="X1272" i="5" s="1"/>
  <c r="V1273" i="5"/>
  <c r="E1273" i="5"/>
  <c r="X1273" i="5" s="1"/>
  <c r="V1274" i="5"/>
  <c r="E1274" i="5"/>
  <c r="V1275" i="5"/>
  <c r="E1275" i="5"/>
  <c r="X1275" i="5" s="1"/>
  <c r="V1276" i="5"/>
  <c r="E1276" i="5"/>
  <c r="X1276" i="5" s="1"/>
  <c r="V1277" i="5"/>
  <c r="E1277" i="5"/>
  <c r="X1277" i="5" s="1"/>
  <c r="V1278" i="5"/>
  <c r="E1278" i="5"/>
  <c r="V1279" i="5"/>
  <c r="E1279" i="5"/>
  <c r="X1279" i="5" s="1"/>
  <c r="V1280" i="5"/>
  <c r="E1280" i="5"/>
  <c r="X1280" i="5" s="1"/>
  <c r="V1281" i="5"/>
  <c r="E1281" i="5"/>
  <c r="X1281" i="5" s="1"/>
  <c r="V1282" i="5"/>
  <c r="E1282" i="5"/>
  <c r="V1283" i="5"/>
  <c r="E1283" i="5"/>
  <c r="X1283" i="5" s="1"/>
  <c r="V1284" i="5"/>
  <c r="E1284" i="5"/>
  <c r="X1284" i="5" s="1"/>
  <c r="V1285" i="5"/>
  <c r="E1285" i="5"/>
  <c r="X1285" i="5" s="1"/>
  <c r="V1286" i="5"/>
  <c r="E1286" i="5"/>
  <c r="V1287" i="5"/>
  <c r="E1287" i="5"/>
  <c r="X1287" i="5" s="1"/>
  <c r="V1288" i="5"/>
  <c r="E1288" i="5"/>
  <c r="X1288" i="5" s="1"/>
  <c r="V1289" i="5"/>
  <c r="E1289" i="5"/>
  <c r="X1289" i="5" s="1"/>
  <c r="V1290" i="5"/>
  <c r="E1290" i="5"/>
  <c r="V1291" i="5"/>
  <c r="E1291" i="5"/>
  <c r="X1291" i="5" s="1"/>
  <c r="V1292" i="5"/>
  <c r="E1292" i="5"/>
  <c r="X1292" i="5" s="1"/>
  <c r="V1293" i="5"/>
  <c r="E1293" i="5"/>
  <c r="X1293" i="5" s="1"/>
  <c r="V1294" i="5"/>
  <c r="E1294" i="5"/>
  <c r="V1295" i="5"/>
  <c r="E1295" i="5"/>
  <c r="X1295" i="5" s="1"/>
  <c r="V1296" i="5"/>
  <c r="E1296" i="5"/>
  <c r="X1296" i="5" s="1"/>
  <c r="V1297" i="5"/>
  <c r="E1297" i="5"/>
  <c r="X1297" i="5" s="1"/>
  <c r="V1298" i="5"/>
  <c r="E1298" i="5"/>
  <c r="V1299" i="5"/>
  <c r="E1299" i="5"/>
  <c r="X1299" i="5" s="1"/>
  <c r="V1300" i="5"/>
  <c r="E1300" i="5"/>
  <c r="X1300" i="5" s="1"/>
  <c r="V1301" i="5"/>
  <c r="E1301" i="5"/>
  <c r="X1301" i="5" s="1"/>
  <c r="V1302" i="5"/>
  <c r="E1302" i="5"/>
  <c r="V1303" i="5"/>
  <c r="E1303" i="5"/>
  <c r="X1303" i="5" s="1"/>
  <c r="V1304" i="5"/>
  <c r="E1304" i="5"/>
  <c r="X1304" i="5" s="1"/>
  <c r="V1305" i="5"/>
  <c r="E1305" i="5"/>
  <c r="X1305" i="5" s="1"/>
  <c r="V1306" i="5"/>
  <c r="E1306" i="5"/>
  <c r="V1307" i="5"/>
  <c r="E1307" i="5"/>
  <c r="X1307" i="5" s="1"/>
  <c r="V1308" i="5"/>
  <c r="E1308" i="5"/>
  <c r="X1308" i="5" s="1"/>
  <c r="V1309" i="5"/>
  <c r="E1309" i="5"/>
  <c r="X1309" i="5" s="1"/>
  <c r="V1310" i="5"/>
  <c r="E1310" i="5"/>
  <c r="V1311" i="5"/>
  <c r="E1311" i="5"/>
  <c r="X1311" i="5" s="1"/>
  <c r="V1312" i="5"/>
  <c r="E1312" i="5"/>
  <c r="X1312" i="5" s="1"/>
  <c r="V1313" i="5"/>
  <c r="E1313" i="5"/>
  <c r="X1313" i="5" s="1"/>
  <c r="V1314" i="5"/>
  <c r="E1314" i="5"/>
  <c r="V1315" i="5"/>
  <c r="E1315" i="5"/>
  <c r="X1315" i="5" s="1"/>
  <c r="V1316" i="5"/>
  <c r="E1316" i="5"/>
  <c r="X1316" i="5" s="1"/>
  <c r="V1317" i="5"/>
  <c r="E1317" i="5"/>
  <c r="X1317" i="5" s="1"/>
  <c r="V1318" i="5"/>
  <c r="E1318" i="5"/>
  <c r="V1319" i="5"/>
  <c r="E1319" i="5"/>
  <c r="X1319" i="5" s="1"/>
  <c r="V1320" i="5"/>
  <c r="E1320" i="5"/>
  <c r="X1320" i="5" s="1"/>
  <c r="V1321" i="5"/>
  <c r="E1321" i="5"/>
  <c r="X1321" i="5" s="1"/>
  <c r="V1322" i="5"/>
  <c r="E1322" i="5"/>
  <c r="V1323" i="5"/>
  <c r="E1323" i="5"/>
  <c r="X1323" i="5" s="1"/>
  <c r="V1324" i="5"/>
  <c r="E1324" i="5"/>
  <c r="X1324" i="5" s="1"/>
  <c r="V1325" i="5"/>
  <c r="E1325" i="5"/>
  <c r="X1325" i="5" s="1"/>
  <c r="V1326" i="5"/>
  <c r="E1326" i="5"/>
  <c r="V1327" i="5"/>
  <c r="E1327" i="5"/>
  <c r="X1327" i="5" s="1"/>
  <c r="V1328" i="5"/>
  <c r="E1328" i="5"/>
  <c r="X1328" i="5" s="1"/>
  <c r="V1329" i="5"/>
  <c r="E1329" i="5"/>
  <c r="X1329" i="5" s="1"/>
  <c r="V1330" i="5"/>
  <c r="E1330" i="5"/>
  <c r="V1331" i="5"/>
  <c r="E1331" i="5"/>
  <c r="X1331" i="5" s="1"/>
  <c r="V1332" i="5"/>
  <c r="E1332" i="5"/>
  <c r="X1332" i="5" s="1"/>
  <c r="V1333" i="5"/>
  <c r="E1333" i="5"/>
  <c r="X1333" i="5" s="1"/>
  <c r="V1334" i="5"/>
  <c r="E1334" i="5"/>
  <c r="V1335" i="5"/>
  <c r="E1335" i="5"/>
  <c r="X1335" i="5" s="1"/>
  <c r="V1336" i="5"/>
  <c r="E1336" i="5"/>
  <c r="X1336" i="5" s="1"/>
  <c r="V1337" i="5"/>
  <c r="E1337" i="5"/>
  <c r="X1337" i="5" s="1"/>
  <c r="V1338" i="5"/>
  <c r="E1338" i="5"/>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V1347" i="5"/>
  <c r="E1347" i="5"/>
  <c r="X1347" i="5" s="1"/>
  <c r="V1348" i="5"/>
  <c r="E1348" i="5"/>
  <c r="V1349" i="5"/>
  <c r="E1349" i="5"/>
  <c r="X1349" i="5" s="1"/>
  <c r="V1350" i="5"/>
  <c r="E1350" i="5"/>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V1359" i="5"/>
  <c r="E1359" i="5"/>
  <c r="X1359" i="5" s="1"/>
  <c r="V1360" i="5"/>
  <c r="E1360" i="5"/>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V1371" i="5"/>
  <c r="E1371" i="5"/>
  <c r="X1371" i="5" s="1"/>
  <c r="V1372" i="5"/>
  <c r="E1372" i="5"/>
  <c r="X1372" i="5" s="1"/>
  <c r="V1373" i="5"/>
  <c r="E1373" i="5"/>
  <c r="X1373" i="5" s="1"/>
  <c r="V1374" i="5"/>
  <c r="E1374" i="5"/>
  <c r="X1374" i="5" s="1"/>
  <c r="V1375" i="5"/>
  <c r="E1375" i="5"/>
  <c r="X1375" i="5" s="1"/>
  <c r="V1376" i="5"/>
  <c r="E1376" i="5"/>
  <c r="V1377" i="5"/>
  <c r="E1377" i="5"/>
  <c r="X1377" i="5" s="1"/>
  <c r="V1378" i="5"/>
  <c r="E1378" i="5"/>
  <c r="V1379" i="5"/>
  <c r="E1379" i="5"/>
  <c r="X1379" i="5" s="1"/>
  <c r="V1380" i="5"/>
  <c r="E1380" i="5"/>
  <c r="X1380" i="5" s="1"/>
  <c r="V1381" i="5"/>
  <c r="E1381" i="5"/>
  <c r="X1381" i="5" s="1"/>
  <c r="V1382" i="5"/>
  <c r="E1382" i="5"/>
  <c r="V1383" i="5"/>
  <c r="E1383" i="5"/>
  <c r="X1383" i="5" s="1"/>
  <c r="V1384" i="5"/>
  <c r="E1384" i="5"/>
  <c r="V1385" i="5"/>
  <c r="E1385" i="5"/>
  <c r="X1385" i="5" s="1"/>
  <c r="V1386" i="5"/>
  <c r="E1386" i="5"/>
  <c r="X1386" i="5" s="1"/>
  <c r="V1387" i="5"/>
  <c r="E1387" i="5"/>
  <c r="X1387" i="5" s="1"/>
  <c r="V1388" i="5"/>
  <c r="E1388" i="5"/>
  <c r="V1389" i="5"/>
  <c r="E1389" i="5"/>
  <c r="X1389" i="5" s="1"/>
  <c r="V1390" i="5"/>
  <c r="E1390" i="5"/>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V1399" i="5"/>
  <c r="E1399" i="5"/>
  <c r="X1399" i="5" s="1"/>
  <c r="V1400" i="5"/>
  <c r="E1400" i="5"/>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V1429" i="5"/>
  <c r="E1429" i="5"/>
  <c r="X1429" i="5" s="1"/>
  <c r="V1430" i="5"/>
  <c r="E1430" i="5"/>
  <c r="X1430" i="5" s="1"/>
  <c r="V1431" i="5"/>
  <c r="E1431" i="5"/>
  <c r="X1431" i="5" s="1"/>
  <c r="V1432" i="5"/>
  <c r="E1432" i="5"/>
  <c r="X1432" i="5" s="1"/>
  <c r="V1433" i="5"/>
  <c r="E1433" i="5"/>
  <c r="V1434" i="5"/>
  <c r="E1434" i="5"/>
  <c r="X1434" i="5" s="1"/>
  <c r="V1435" i="5"/>
  <c r="E1435" i="5"/>
  <c r="X1435" i="5" s="1"/>
  <c r="V1436" i="5"/>
  <c r="E1436" i="5"/>
  <c r="V1437" i="5"/>
  <c r="E1437" i="5"/>
  <c r="X1437" i="5" s="1"/>
  <c r="V1438" i="5"/>
  <c r="E1438" i="5"/>
  <c r="X1438" i="5" s="1"/>
  <c r="V1439" i="5"/>
  <c r="E1439" i="5"/>
  <c r="X1439" i="5" s="1"/>
  <c r="V1440" i="5"/>
  <c r="E1440" i="5"/>
  <c r="V1441" i="5"/>
  <c r="E1441" i="5"/>
  <c r="X1441" i="5" s="1"/>
  <c r="V1442" i="5"/>
  <c r="E1442" i="5"/>
  <c r="X1442" i="5" s="1"/>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V1461" i="5"/>
  <c r="E1461" i="5"/>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V1471" i="5"/>
  <c r="E1471" i="5"/>
  <c r="V1472" i="5"/>
  <c r="E1472" i="5"/>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X1552" i="5" s="1"/>
  <c r="V1553" i="5"/>
  <c r="E1553" i="5"/>
  <c r="X1553" i="5" s="1"/>
  <c r="V1554" i="5"/>
  <c r="E1554" i="5"/>
  <c r="V1555" i="5"/>
  <c r="E1555" i="5"/>
  <c r="V1556" i="5"/>
  <c r="E1556" i="5"/>
  <c r="V1557" i="5"/>
  <c r="E1557" i="5"/>
  <c r="X1557" i="5" s="1"/>
  <c r="V1558" i="5"/>
  <c r="E1558" i="5"/>
  <c r="V1559" i="5"/>
  <c r="E1559" i="5"/>
  <c r="X1559" i="5" s="1"/>
  <c r="V1560" i="5"/>
  <c r="E1560" i="5"/>
  <c r="V1561" i="5"/>
  <c r="E1561" i="5"/>
  <c r="X1561" i="5" s="1"/>
  <c r="V1562" i="5"/>
  <c r="E1562" i="5"/>
  <c r="X1562" i="5" s="1"/>
  <c r="V1563" i="5"/>
  <c r="E1563" i="5"/>
  <c r="X1563" i="5" s="1"/>
  <c r="V1564" i="5"/>
  <c r="E1564" i="5"/>
  <c r="V1565" i="5"/>
  <c r="E1565" i="5"/>
  <c r="X1565" i="5" s="1"/>
  <c r="V1566" i="5"/>
  <c r="E1566" i="5"/>
  <c r="V1567" i="5"/>
  <c r="E1567" i="5"/>
  <c r="X1567" i="5" s="1"/>
  <c r="V1568" i="5"/>
  <c r="E1568" i="5"/>
  <c r="V1569" i="5"/>
  <c r="E1569" i="5"/>
  <c r="X1569" i="5" s="1"/>
  <c r="V1570" i="5"/>
  <c r="E1570" i="5"/>
  <c r="V1571" i="5"/>
  <c r="E1571" i="5"/>
  <c r="X1571" i="5" s="1"/>
  <c r="V1572" i="5"/>
  <c r="E1572" i="5"/>
  <c r="V1573" i="5"/>
  <c r="E1573" i="5"/>
  <c r="X1573" i="5" s="1"/>
  <c r="V1574" i="5"/>
  <c r="E1574" i="5"/>
  <c r="V1575" i="5"/>
  <c r="E1575" i="5"/>
  <c r="X1575" i="5" s="1"/>
  <c r="V1576" i="5"/>
  <c r="E1576" i="5"/>
  <c r="V1577" i="5"/>
  <c r="E1577" i="5"/>
  <c r="X1577" i="5" s="1"/>
  <c r="V1578" i="5"/>
  <c r="E1578" i="5"/>
  <c r="V1579" i="5"/>
  <c r="E1579" i="5"/>
  <c r="X1579" i="5" s="1"/>
  <c r="V1580" i="5"/>
  <c r="E1580" i="5"/>
  <c r="V1581" i="5"/>
  <c r="E1581" i="5"/>
  <c r="X1581" i="5" s="1"/>
  <c r="V1582" i="5"/>
  <c r="E1582" i="5"/>
  <c r="V1583" i="5"/>
  <c r="E1583" i="5"/>
  <c r="X1583" i="5" s="1"/>
  <c r="V1584" i="5"/>
  <c r="E1584" i="5"/>
  <c r="X1584" i="5" s="1"/>
  <c r="V1585" i="5"/>
  <c r="E1585" i="5"/>
  <c r="X1585" i="5" s="1"/>
  <c r="V1586" i="5"/>
  <c r="E1586" i="5"/>
  <c r="V1587" i="5"/>
  <c r="E1587" i="5"/>
  <c r="X1587" i="5" s="1"/>
  <c r="V1588" i="5"/>
  <c r="E1588" i="5"/>
  <c r="V1589" i="5"/>
  <c r="E1589" i="5"/>
  <c r="X1589" i="5" s="1"/>
  <c r="V1590" i="5"/>
  <c r="E1590" i="5"/>
  <c r="V1591" i="5"/>
  <c r="E1591" i="5"/>
  <c r="X1591" i="5" s="1"/>
  <c r="V1592" i="5"/>
  <c r="E1592" i="5"/>
  <c r="X1592" i="5" s="1"/>
  <c r="V1593" i="5"/>
  <c r="E1593" i="5"/>
  <c r="X1593" i="5" s="1"/>
  <c r="V1594" i="5"/>
  <c r="E1594" i="5"/>
  <c r="X1594" i="5" s="1"/>
  <c r="V1595" i="5"/>
  <c r="E1595" i="5"/>
  <c r="X1595" i="5" s="1"/>
  <c r="V1596" i="5"/>
  <c r="E1596" i="5"/>
  <c r="V1597" i="5"/>
  <c r="E1597" i="5"/>
  <c r="X1597" i="5" s="1"/>
  <c r="V1598" i="5"/>
  <c r="E1598" i="5"/>
  <c r="V1599" i="5"/>
  <c r="E1599" i="5"/>
  <c r="X1599" i="5" s="1"/>
  <c r="V1600" i="5"/>
  <c r="E1600" i="5"/>
  <c r="V1601" i="5"/>
  <c r="E1601" i="5"/>
  <c r="X1601" i="5" s="1"/>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V1611" i="5"/>
  <c r="E1611" i="5"/>
  <c r="X1611" i="5" s="1"/>
  <c r="V1612" i="5"/>
  <c r="E1612" i="5"/>
  <c r="V1613" i="5"/>
  <c r="E1613" i="5"/>
  <c r="X1613" i="5" s="1"/>
  <c r="V1614" i="5"/>
  <c r="E1614" i="5"/>
  <c r="X1614" i="5" s="1"/>
  <c r="V1615" i="5"/>
  <c r="E1615" i="5"/>
  <c r="X1615" i="5" s="1"/>
  <c r="V1616" i="5"/>
  <c r="E1616" i="5"/>
  <c r="V1617" i="5"/>
  <c r="E1617" i="5"/>
  <c r="X1617" i="5" s="1"/>
  <c r="V1618" i="5"/>
  <c r="E1618" i="5"/>
  <c r="V1619" i="5"/>
  <c r="E1619" i="5"/>
  <c r="V1620" i="5"/>
  <c r="E1620" i="5"/>
  <c r="X1620" i="5" s="1"/>
  <c r="V1621" i="5"/>
  <c r="E1621" i="5"/>
  <c r="X1621" i="5" s="1"/>
  <c r="V1622" i="5"/>
  <c r="E1622" i="5"/>
  <c r="V1623" i="5"/>
  <c r="E1623" i="5"/>
  <c r="X1623" i="5" s="1"/>
  <c r="V1624" i="5"/>
  <c r="E1624" i="5"/>
  <c r="V1625" i="5"/>
  <c r="E1625" i="5"/>
  <c r="X1625" i="5" s="1"/>
  <c r="V1626" i="5"/>
  <c r="E1626" i="5"/>
  <c r="V1627" i="5"/>
  <c r="E1627" i="5"/>
  <c r="X1627" i="5" s="1"/>
  <c r="V1628" i="5"/>
  <c r="E1628" i="5"/>
  <c r="X1628" i="5" s="1"/>
  <c r="V1629" i="5"/>
  <c r="E1629" i="5"/>
  <c r="X1629" i="5" s="1"/>
  <c r="V1630" i="5"/>
  <c r="E1630" i="5"/>
  <c r="V1631" i="5"/>
  <c r="E1631" i="5"/>
  <c r="V1632" i="5"/>
  <c r="E1632" i="5"/>
  <c r="X1632" i="5" s="1"/>
  <c r="V1633" i="5"/>
  <c r="E1633" i="5"/>
  <c r="X1633" i="5" s="1"/>
  <c r="V1634" i="5"/>
  <c r="E1634" i="5"/>
  <c r="V1635" i="5"/>
  <c r="E1635" i="5"/>
  <c r="X1635" i="5" s="1"/>
  <c r="V1636" i="5"/>
  <c r="E1636" i="5"/>
  <c r="X1636" i="5" s="1"/>
  <c r="V1637" i="5"/>
  <c r="E1637" i="5"/>
  <c r="X1637" i="5" s="1"/>
  <c r="V1638" i="5"/>
  <c r="E1638" i="5"/>
  <c r="V1639" i="5"/>
  <c r="E1639" i="5"/>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V1651" i="5"/>
  <c r="E1651" i="5"/>
  <c r="X1651" i="5" s="1"/>
  <c r="V1652" i="5"/>
  <c r="E1652" i="5"/>
  <c r="X1652" i="5" s="1"/>
  <c r="V1653" i="5"/>
  <c r="E1653" i="5"/>
  <c r="V1654" i="5"/>
  <c r="E1654" i="5"/>
  <c r="V1655" i="5"/>
  <c r="E1655" i="5"/>
  <c r="X1655" i="5" s="1"/>
  <c r="V1656" i="5"/>
  <c r="E1656" i="5"/>
  <c r="X1656" i="5" s="1"/>
  <c r="V1657" i="5"/>
  <c r="E1657" i="5"/>
  <c r="X1657" i="5" s="1"/>
  <c r="V1658" i="5"/>
  <c r="E1658" i="5"/>
  <c r="V1659" i="5"/>
  <c r="E1659" i="5"/>
  <c r="X1659" i="5" s="1"/>
  <c r="V1660" i="5"/>
  <c r="E1660" i="5"/>
  <c r="X1660" i="5" s="1"/>
  <c r="V1661" i="5"/>
  <c r="E1661" i="5"/>
  <c r="X1661" i="5" s="1"/>
  <c r="V1662" i="5"/>
  <c r="E1662" i="5"/>
  <c r="V1663" i="5"/>
  <c r="E1663" i="5"/>
  <c r="X1663" i="5" s="1"/>
  <c r="V1664" i="5"/>
  <c r="E1664" i="5"/>
  <c r="X1664" i="5" s="1"/>
  <c r="V1665" i="5"/>
  <c r="E1665" i="5"/>
  <c r="X1665" i="5" s="1"/>
  <c r="V1666" i="5"/>
  <c r="E1666" i="5"/>
  <c r="V1667" i="5"/>
  <c r="E1667" i="5"/>
  <c r="V1668" i="5"/>
  <c r="E1668" i="5"/>
  <c r="X1668" i="5" s="1"/>
  <c r="V1669" i="5"/>
  <c r="E1669" i="5"/>
  <c r="X1669" i="5" s="1"/>
  <c r="V1670" i="5"/>
  <c r="E1670" i="5"/>
  <c r="V1671" i="5"/>
  <c r="E1671" i="5"/>
  <c r="V1672" i="5"/>
  <c r="E1672" i="5"/>
  <c r="X1672" i="5" s="1"/>
  <c r="V1673" i="5"/>
  <c r="E1673" i="5"/>
  <c r="X1673" i="5" s="1"/>
  <c r="V1674" i="5"/>
  <c r="E1674" i="5"/>
  <c r="X1674" i="5" s="1"/>
  <c r="V1675" i="5"/>
  <c r="E1675" i="5"/>
  <c r="X1675" i="5" s="1"/>
  <c r="V1676" i="5"/>
  <c r="E1676" i="5"/>
  <c r="X1676" i="5" s="1"/>
  <c r="V1677" i="5"/>
  <c r="E1677" i="5"/>
  <c r="X1677" i="5" s="1"/>
  <c r="V1678" i="5"/>
  <c r="E1678" i="5"/>
  <c r="V1679" i="5"/>
  <c r="E1679" i="5"/>
  <c r="X1679" i="5" s="1"/>
  <c r="V1680" i="5"/>
  <c r="E1680" i="5"/>
  <c r="X1680" i="5" s="1"/>
  <c r="V1681" i="5"/>
  <c r="E1681" i="5"/>
  <c r="X1681" i="5" s="1"/>
  <c r="V1682" i="5"/>
  <c r="E1682" i="5"/>
  <c r="V1683" i="5"/>
  <c r="E1683" i="5"/>
  <c r="V1684" i="5"/>
  <c r="E1684" i="5"/>
  <c r="X1684" i="5" s="1"/>
  <c r="V1685" i="5"/>
  <c r="E1685" i="5"/>
  <c r="X1685" i="5" s="1"/>
  <c r="V1686" i="5"/>
  <c r="E1686" i="5"/>
  <c r="V1687" i="5"/>
  <c r="E1687" i="5"/>
  <c r="X1687" i="5" s="1"/>
  <c r="V1688" i="5"/>
  <c r="E1688" i="5"/>
  <c r="X1688" i="5" s="1"/>
  <c r="V1689" i="5"/>
  <c r="E1689" i="5"/>
  <c r="X1689" i="5" s="1"/>
  <c r="V1690" i="5"/>
  <c r="E1690" i="5"/>
  <c r="V1691" i="5"/>
  <c r="E1691" i="5"/>
  <c r="X1691" i="5" s="1"/>
  <c r="V1692" i="5"/>
  <c r="E1692" i="5"/>
  <c r="X1692" i="5" s="1"/>
  <c r="V1693" i="5"/>
  <c r="E1693" i="5"/>
  <c r="X1693" i="5" s="1"/>
  <c r="V1694" i="5"/>
  <c r="E1694" i="5"/>
  <c r="V1695" i="5"/>
  <c r="E1695" i="5"/>
  <c r="X1695" i="5" s="1"/>
  <c r="V1696" i="5"/>
  <c r="E1696" i="5"/>
  <c r="X1696" i="5" s="1"/>
  <c r="V1697" i="5"/>
  <c r="E1697" i="5"/>
  <c r="X1697" i="5" s="1"/>
  <c r="V1698" i="5"/>
  <c r="E1698" i="5"/>
  <c r="V1699" i="5"/>
  <c r="E1699" i="5"/>
  <c r="X1699" i="5" s="1"/>
  <c r="V1700" i="5"/>
  <c r="E1700" i="5"/>
  <c r="X1700" i="5" s="1"/>
  <c r="V1701" i="5"/>
  <c r="E1701" i="5"/>
  <c r="X1701" i="5" s="1"/>
  <c r="V1702" i="5"/>
  <c r="E1702" i="5"/>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V1711" i="5"/>
  <c r="E1711" i="5"/>
  <c r="X1711" i="5" s="1"/>
  <c r="V1712" i="5"/>
  <c r="E1712" i="5"/>
  <c r="V1713" i="5"/>
  <c r="E1713" i="5"/>
  <c r="X1713" i="5" s="1"/>
  <c r="V1714" i="5"/>
  <c r="E1714" i="5"/>
  <c r="V1715" i="5"/>
  <c r="E1715" i="5"/>
  <c r="X1715" i="5" s="1"/>
  <c r="V1716" i="5"/>
  <c r="E1716" i="5"/>
  <c r="X1716" i="5" s="1"/>
  <c r="V1717" i="5"/>
  <c r="E1717" i="5"/>
  <c r="X1717" i="5" s="1"/>
  <c r="V1718" i="5"/>
  <c r="E1718" i="5"/>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V1731" i="5"/>
  <c r="E1731" i="5"/>
  <c r="V1732" i="5"/>
  <c r="E1732" i="5"/>
  <c r="X1732" i="5" s="1"/>
  <c r="V1733" i="5"/>
  <c r="E1733" i="5"/>
  <c r="X1733" i="5" s="1"/>
  <c r="V1734" i="5"/>
  <c r="E1734" i="5"/>
  <c r="V1735" i="5"/>
  <c r="E1735" i="5"/>
  <c r="X1735" i="5" s="1"/>
  <c r="V1736" i="5"/>
  <c r="E1736" i="5"/>
  <c r="V1737" i="5"/>
  <c r="E1737" i="5"/>
  <c r="X1737" i="5" s="1"/>
  <c r="V1738" i="5"/>
  <c r="E1738" i="5"/>
  <c r="V1739" i="5"/>
  <c r="E1739" i="5"/>
  <c r="X1739" i="5" s="1"/>
  <c r="V1740" i="5"/>
  <c r="E1740" i="5"/>
  <c r="V1741" i="5"/>
  <c r="E1741" i="5"/>
  <c r="X1741" i="5" s="1"/>
  <c r="V1742" i="5"/>
  <c r="E1742" i="5"/>
  <c r="X1742" i="5" s="1"/>
  <c r="V1743" i="5"/>
  <c r="E1743" i="5"/>
  <c r="X1743" i="5" s="1"/>
  <c r="V1744" i="5"/>
  <c r="E1744" i="5"/>
  <c r="V1745" i="5"/>
  <c r="E1745" i="5"/>
  <c r="X1745" i="5" s="1"/>
  <c r="V1746" i="5"/>
  <c r="E1746" i="5"/>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V1773" i="5"/>
  <c r="E1773" i="5"/>
  <c r="X1773" i="5" s="1"/>
  <c r="V1774" i="5"/>
  <c r="E1774" i="5"/>
  <c r="V1775" i="5"/>
  <c r="E1775" i="5"/>
  <c r="X1775" i="5" s="1"/>
  <c r="V1776" i="5"/>
  <c r="E1776" i="5"/>
  <c r="V1777" i="5"/>
  <c r="E1777" i="5"/>
  <c r="X1777" i="5" s="1"/>
  <c r="V1778" i="5"/>
  <c r="E1778" i="5"/>
  <c r="X1778" i="5" s="1"/>
  <c r="V1779" i="5"/>
  <c r="E1779" i="5"/>
  <c r="X1779" i="5" s="1"/>
  <c r="V1780" i="5"/>
  <c r="E1780" i="5"/>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V1805" i="5"/>
  <c r="E1805" i="5"/>
  <c r="X1805" i="5" s="1"/>
  <c r="V1806" i="5"/>
  <c r="E1806" i="5"/>
  <c r="X1806" i="5" s="1"/>
  <c r="V1807" i="5"/>
  <c r="E1807" i="5"/>
  <c r="X1807" i="5" s="1"/>
  <c r="V1808" i="5"/>
  <c r="E1808" i="5"/>
  <c r="X1808" i="5" s="1"/>
  <c r="V1809" i="5"/>
  <c r="E1809" i="5"/>
  <c r="V1810" i="5"/>
  <c r="E1810" i="5"/>
  <c r="V1811" i="5"/>
  <c r="E1811" i="5"/>
  <c r="X1811" i="5" s="1"/>
  <c r="V1812" i="5"/>
  <c r="E1812" i="5"/>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V1835" i="5"/>
  <c r="E1835" i="5"/>
  <c r="X1835" i="5" s="1"/>
  <c r="V1836" i="5"/>
  <c r="E1836" i="5"/>
  <c r="X1836" i="5" s="1"/>
  <c r="V1837" i="5"/>
  <c r="E1837" i="5"/>
  <c r="X1837" i="5" s="1"/>
  <c r="V1838" i="5"/>
  <c r="E1838" i="5"/>
  <c r="X1838" i="5" s="1"/>
  <c r="V1839" i="5"/>
  <c r="E1839" i="5"/>
  <c r="X1839" i="5" s="1"/>
  <c r="V1840" i="5"/>
  <c r="E1840" i="5"/>
  <c r="X1840" i="5" s="1"/>
  <c r="V1841" i="5"/>
  <c r="E1841" i="5"/>
  <c r="V1842" i="5"/>
  <c r="E1842" i="5"/>
  <c r="X1842" i="5" s="1"/>
  <c r="V1843" i="5"/>
  <c r="E1843" i="5"/>
  <c r="X1843" i="5" s="1"/>
  <c r="V1844" i="5"/>
  <c r="E1844" i="5"/>
  <c r="X1844" i="5" s="1"/>
  <c r="V1845" i="5"/>
  <c r="E1845" i="5"/>
  <c r="X1845" i="5" s="1"/>
  <c r="V1846" i="5"/>
  <c r="E1846" i="5"/>
  <c r="V1847" i="5"/>
  <c r="E1847" i="5"/>
  <c r="X1847" i="5" s="1"/>
  <c r="V1848" i="5"/>
  <c r="E1848" i="5"/>
  <c r="X1848" i="5" s="1"/>
  <c r="V1849" i="5"/>
  <c r="E1849" i="5"/>
  <c r="X1849" i="5" s="1"/>
  <c r="V1850" i="5"/>
  <c r="E1850" i="5"/>
  <c r="V1851" i="5"/>
  <c r="E1851" i="5"/>
  <c r="X1851" i="5" s="1"/>
  <c r="V1852" i="5"/>
  <c r="E1852" i="5"/>
  <c r="V1853" i="5"/>
  <c r="E1853" i="5"/>
  <c r="X1853" i="5" s="1"/>
  <c r="V1854" i="5"/>
  <c r="E1854" i="5"/>
  <c r="V1855" i="5"/>
  <c r="E1855" i="5"/>
  <c r="X1855" i="5" s="1"/>
  <c r="V1856" i="5"/>
  <c r="E1856" i="5"/>
  <c r="V1857" i="5"/>
  <c r="E1857" i="5"/>
  <c r="X1857" i="5" s="1"/>
  <c r="V1858" i="5"/>
  <c r="E1858" i="5"/>
  <c r="V1859" i="5"/>
  <c r="E1859" i="5"/>
  <c r="X1859" i="5" s="1"/>
  <c r="V1860" i="5"/>
  <c r="E1860" i="5"/>
  <c r="V1861" i="5"/>
  <c r="E1861" i="5"/>
  <c r="X1861" i="5" s="1"/>
  <c r="V1862" i="5"/>
  <c r="E1862" i="5"/>
  <c r="V1863" i="5"/>
  <c r="E1863" i="5"/>
  <c r="X1863" i="5" s="1"/>
  <c r="V1864" i="5"/>
  <c r="E1864" i="5"/>
  <c r="V1865" i="5"/>
  <c r="E1865" i="5"/>
  <c r="X1865" i="5" s="1"/>
  <c r="V1866" i="5"/>
  <c r="E1866" i="5"/>
  <c r="V1867" i="5"/>
  <c r="E1867" i="5"/>
  <c r="X1867" i="5" s="1"/>
  <c r="V1868" i="5"/>
  <c r="E1868" i="5"/>
  <c r="V1869" i="5"/>
  <c r="E1869" i="5"/>
  <c r="X1869" i="5" s="1"/>
  <c r="V1870" i="5"/>
  <c r="E1870" i="5"/>
  <c r="V1871" i="5"/>
  <c r="E1871" i="5"/>
  <c r="X1871" i="5" s="1"/>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V1941" i="5"/>
  <c r="E1941" i="5"/>
  <c r="X1941" i="5" s="1"/>
  <c r="V1942" i="5"/>
  <c r="E1942" i="5"/>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V1955" i="5"/>
  <c r="E1955" i="5"/>
  <c r="X1955" i="5" s="1"/>
  <c r="V1956" i="5"/>
  <c r="E1956" i="5"/>
  <c r="X1956" i="5" s="1"/>
  <c r="V1957" i="5"/>
  <c r="E1957" i="5"/>
  <c r="X1957" i="5" s="1"/>
  <c r="V1958" i="5"/>
  <c r="E1958" i="5"/>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V2047" i="5"/>
  <c r="E2047" i="5"/>
  <c r="X2047" i="5" s="1"/>
  <c r="V2048" i="5"/>
  <c r="E2048" i="5"/>
  <c r="X2048" i="5" s="1"/>
  <c r="V2049" i="5"/>
  <c r="E2049" i="5"/>
  <c r="X2049" i="5" s="1"/>
  <c r="V2050" i="5"/>
  <c r="E2050" i="5"/>
  <c r="X2050" i="5" s="1"/>
  <c r="V2051" i="5"/>
  <c r="E2051" i="5"/>
  <c r="X2051" i="5" s="1"/>
  <c r="V2052" i="5"/>
  <c r="E2052" i="5"/>
  <c r="V2053" i="5"/>
  <c r="E2053" i="5"/>
  <c r="X2053" i="5" s="1"/>
  <c r="V2054" i="5"/>
  <c r="E2054" i="5"/>
  <c r="V2055" i="5"/>
  <c r="E2055" i="5"/>
  <c r="X2055" i="5" s="1"/>
  <c r="V2056" i="5"/>
  <c r="E2056" i="5"/>
  <c r="X2056" i="5" s="1"/>
  <c r="V2057" i="5"/>
  <c r="E2057" i="5"/>
  <c r="X2057" i="5" s="1"/>
  <c r="V2058" i="5"/>
  <c r="E2058" i="5"/>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V2071" i="5"/>
  <c r="E2071" i="5"/>
  <c r="X2071" i="5" s="1"/>
  <c r="V2072" i="5"/>
  <c r="E2072" i="5"/>
  <c r="X2072" i="5" s="1"/>
  <c r="V2073" i="5"/>
  <c r="E2073" i="5"/>
  <c r="X2073" i="5" s="1"/>
  <c r="V2074" i="5"/>
  <c r="E2074" i="5"/>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V2091" i="5"/>
  <c r="E2091" i="5"/>
  <c r="X2091" i="5" s="1"/>
  <c r="V2092" i="5"/>
  <c r="E2092" i="5"/>
  <c r="X2092" i="5" s="1"/>
  <c r="V2093" i="5"/>
  <c r="E2093" i="5"/>
  <c r="X2093" i="5" s="1"/>
  <c r="V2094" i="5"/>
  <c r="E2094" i="5"/>
  <c r="V2095" i="5"/>
  <c r="E2095" i="5"/>
  <c r="X2095" i="5" s="1"/>
  <c r="V2096" i="5"/>
  <c r="E2096" i="5"/>
  <c r="X2096" i="5" s="1"/>
  <c r="V2097" i="5"/>
  <c r="E2097" i="5"/>
  <c r="X2097" i="5" s="1"/>
  <c r="V2098" i="5"/>
  <c r="E2098" i="5"/>
  <c r="V2099" i="5"/>
  <c r="E2099" i="5"/>
  <c r="X2099" i="5" s="1"/>
  <c r="V2100" i="5"/>
  <c r="E2100" i="5"/>
  <c r="X2100" i="5" s="1"/>
  <c r="V2101" i="5"/>
  <c r="E2101" i="5"/>
  <c r="X2101" i="5" s="1"/>
  <c r="V2102" i="5"/>
  <c r="E2102" i="5"/>
  <c r="V2103" i="5"/>
  <c r="E2103" i="5"/>
  <c r="X2103" i="5" s="1"/>
  <c r="V2104" i="5"/>
  <c r="E2104" i="5"/>
  <c r="X2104" i="5" s="1"/>
  <c r="V2105" i="5"/>
  <c r="E2105" i="5"/>
  <c r="X2105" i="5" s="1"/>
  <c r="V2106" i="5"/>
  <c r="E2106" i="5"/>
  <c r="V2107" i="5"/>
  <c r="E2107" i="5"/>
  <c r="X2107" i="5" s="1"/>
  <c r="V2108" i="5"/>
  <c r="E2108" i="5"/>
  <c r="X2108" i="5" s="1"/>
  <c r="V2109" i="5"/>
  <c r="E2109" i="5"/>
  <c r="X2109" i="5" s="1"/>
  <c r="V2110" i="5"/>
  <c r="E2110" i="5"/>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V2225" i="5"/>
  <c r="E2225" i="5"/>
  <c r="X2225" i="5" s="1"/>
  <c r="V2226" i="5"/>
  <c r="E2226" i="5"/>
  <c r="X2226" i="5" s="1"/>
  <c r="V2227" i="5"/>
  <c r="E2227" i="5"/>
  <c r="X2227" i="5" s="1"/>
  <c r="V2228" i="5"/>
  <c r="E2228" i="5"/>
  <c r="X2228" i="5" s="1"/>
  <c r="V2229" i="5"/>
  <c r="E2229" i="5"/>
  <c r="X2229" i="5" s="1"/>
  <c r="V2230" i="5"/>
  <c r="E2230" i="5"/>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V2279" i="5"/>
  <c r="E2279" i="5"/>
  <c r="X2279" i="5" s="1"/>
  <c r="V2280" i="5"/>
  <c r="E2280" i="5"/>
  <c r="X2280" i="5" s="1"/>
  <c r="V2281" i="5"/>
  <c r="E2281" i="5"/>
  <c r="X2281" i="5" s="1"/>
  <c r="V2282" i="5"/>
  <c r="E2282" i="5"/>
  <c r="X2282" i="5" s="1"/>
  <c r="V2283" i="5"/>
  <c r="E2283" i="5"/>
  <c r="X2283" i="5" s="1"/>
  <c r="V2284" i="5"/>
  <c r="E2284" i="5"/>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V2407" i="5"/>
  <c r="E2407" i="5"/>
  <c r="X2407" i="5" s="1"/>
  <c r="V2408" i="5"/>
  <c r="E2408" i="5"/>
  <c r="X2408" i="5" s="1"/>
  <c r="V2409" i="5"/>
  <c r="E2409" i="5"/>
  <c r="X2409" i="5" s="1"/>
  <c r="V2410" i="5"/>
  <c r="E2410" i="5"/>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V2431" i="5"/>
  <c r="E2431" i="5"/>
  <c r="X2431" i="5" s="1"/>
  <c r="V2432" i="5"/>
  <c r="E2432" i="5"/>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c r="B57" i="6"/>
  <c r="G57" i="6"/>
  <c r="B56" i="6"/>
  <c r="G56" i="6"/>
  <c r="B55" i="6"/>
  <c r="G55" i="6" s="1"/>
  <c r="B54" i="6"/>
  <c r="G54" i="6"/>
  <c r="B17" i="6"/>
  <c r="B22" i="6" s="1"/>
  <c r="B16" i="6"/>
  <c r="G16" i="6" s="1"/>
  <c r="H16" i="6" s="1"/>
  <c r="B15" i="6"/>
  <c r="B14" i="6"/>
  <c r="F19" i="6" s="1"/>
  <c r="H13" i="6"/>
  <c r="B12" i="6"/>
  <c r="G12" i="6"/>
  <c r="H12" i="6" s="1"/>
  <c r="D12" i="6" s="1"/>
  <c r="B11" i="6"/>
  <c r="G11" i="6"/>
  <c r="H11" i="6"/>
  <c r="D11" i="6" s="1"/>
  <c r="G9" i="6"/>
  <c r="H9" i="6" s="1"/>
  <c r="D9" i="6" s="1"/>
  <c r="B8" i="6"/>
  <c r="G8" i="6"/>
  <c r="H8" i="6" s="1"/>
  <c r="D8" i="6" s="1"/>
  <c r="B7" i="6"/>
  <c r="G7" i="6" s="1"/>
  <c r="H7" i="6" s="1"/>
  <c r="D7" i="6" s="1"/>
  <c r="B6" i="6"/>
  <c r="G6" i="6"/>
  <c r="B5" i="6"/>
  <c r="F6" i="6"/>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R53" i="5"/>
  <c r="R52" i="5"/>
  <c r="R49" i="5"/>
  <c r="R48" i="5"/>
  <c r="R46" i="5"/>
  <c r="R44" i="5"/>
  <c r="R37" i="5"/>
  <c r="R36" i="5"/>
  <c r="R34" i="5"/>
  <c r="R32" i="5"/>
  <c r="R24" i="5"/>
  <c r="R20" i="5"/>
  <c r="AB18" i="5"/>
  <c r="R6" i="5"/>
  <c r="AB6" i="5"/>
  <c r="B90" i="4"/>
  <c r="H67" i="4"/>
  <c r="P47" i="4"/>
  <c r="P46" i="4"/>
  <c r="P45" i="4"/>
  <c r="P44" i="4"/>
  <c r="P43" i="4"/>
  <c r="Q43" i="4" s="1"/>
  <c r="P41" i="4"/>
  <c r="P40" i="4"/>
  <c r="B40" i="4" s="1"/>
  <c r="P39" i="4"/>
  <c r="B39" i="4" s="1"/>
  <c r="A25" i="6" s="1"/>
  <c r="P38" i="4"/>
  <c r="B38" i="4" s="1"/>
  <c r="A24" i="6" s="1"/>
  <c r="P37" i="4"/>
  <c r="Q37" i="4"/>
  <c r="B79" i="4" s="1"/>
  <c r="A57" i="6" s="1"/>
  <c r="P35" i="4"/>
  <c r="P34" i="4"/>
  <c r="P33" i="4"/>
  <c r="P32" i="4"/>
  <c r="P31" i="4"/>
  <c r="Q31" i="4" s="1"/>
  <c r="P29" i="4"/>
  <c r="P28" i="4"/>
  <c r="B28" i="4" s="1"/>
  <c r="A16" i="6" s="1"/>
  <c r="P27" i="4"/>
  <c r="P26" i="4"/>
  <c r="D11" i="4"/>
  <c r="A5" i="4"/>
  <c r="Q4" i="5"/>
  <c r="S213"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R19" i="5"/>
  <c r="R35" i="5"/>
  <c r="H139" i="5"/>
  <c r="R139" i="5"/>
  <c r="J139" i="5"/>
  <c r="I139" i="5"/>
  <c r="F139" i="5"/>
  <c r="F193" i="5"/>
  <c r="H227" i="5"/>
  <c r="R227" i="5"/>
  <c r="F227" i="5"/>
  <c r="J227" i="5"/>
  <c r="I227" i="5"/>
  <c r="R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R27" i="5"/>
  <c r="H83" i="5"/>
  <c r="R83" i="5"/>
  <c r="J83" i="5"/>
  <c r="I83" i="5"/>
  <c r="F83" i="5"/>
  <c r="R51" i="5"/>
  <c r="R77" i="5"/>
  <c r="I77" i="5"/>
  <c r="R89" i="5"/>
  <c r="I89" i="5"/>
  <c r="F129" i="5"/>
  <c r="H199" i="5"/>
  <c r="R199" i="5"/>
  <c r="J199" i="5"/>
  <c r="I199" i="5"/>
  <c r="F199" i="5"/>
  <c r="H131" i="5"/>
  <c r="F131" i="5"/>
  <c r="I131" i="5"/>
  <c r="R131" i="5"/>
  <c r="J131" i="5"/>
  <c r="R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R39"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25" i="5"/>
  <c r="R47"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66" i="5"/>
  <c r="I82"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19" i="5"/>
  <c r="AB27" i="5"/>
  <c r="X24"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R23" i="5"/>
  <c r="R3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F64" i="6"/>
  <c r="G5" i="6"/>
  <c r="H5" i="6"/>
  <c r="H6" i="6"/>
  <c r="D6"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81" i="4"/>
  <c r="A58"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A4" i="5"/>
  <c r="I4" i="5"/>
  <c r="I14" i="6"/>
  <c r="I15" i="6"/>
  <c r="C15" i="6" s="1"/>
  <c r="I16" i="6"/>
  <c r="I17" i="6"/>
  <c r="J24" i="6"/>
  <c r="I25" i="6"/>
  <c r="J36" i="6"/>
  <c r="I37" i="6"/>
  <c r="J44" i="6"/>
  <c r="I45" i="6"/>
  <c r="J52" i="6"/>
  <c r="J62" i="6"/>
  <c r="I63" i="6"/>
  <c r="I64" i="6"/>
  <c r="J65" i="6"/>
  <c r="I66" i="6"/>
  <c r="B58"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61" i="5"/>
  <c r="S123" i="5"/>
  <c r="S177" i="5"/>
  <c r="S361" i="5"/>
  <c r="S77" i="5"/>
  <c r="S97" i="5"/>
  <c r="S219" i="5"/>
  <c r="S295" i="5"/>
  <c r="S417" i="5"/>
  <c r="S432" i="5"/>
  <c r="S560" i="5"/>
  <c r="S510" i="5"/>
  <c r="S106" i="5"/>
  <c r="S341"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69" i="5"/>
  <c r="S89" i="5"/>
  <c r="S155" i="5"/>
  <c r="S157" i="5"/>
  <c r="S364" i="5"/>
  <c r="S304" i="5"/>
  <c r="S392" i="5"/>
  <c r="S348" i="5"/>
  <c r="S433" i="5"/>
  <c r="S444" i="5"/>
  <c r="S584" i="5"/>
  <c r="S59" i="5"/>
  <c r="S99" i="5"/>
  <c r="S81" i="5"/>
  <c r="S4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226" i="5"/>
  <c r="X456" i="5"/>
  <c r="S598" i="5"/>
  <c r="X376" i="5"/>
  <c r="X504" i="5"/>
  <c r="X310" i="5"/>
  <c r="X488" i="5"/>
  <c r="X558" i="5"/>
  <c r="X230" i="5"/>
  <c r="S532" i="5"/>
  <c r="X336" i="5"/>
  <c r="S356" i="5"/>
  <c r="X154" i="5"/>
  <c r="X20" i="5"/>
  <c r="X233" i="5"/>
  <c r="X198" i="5"/>
  <c r="X134" i="5"/>
  <c r="X34" i="5"/>
  <c r="S343" i="5"/>
  <c r="X158" i="5"/>
  <c r="X78" i="5"/>
  <c r="X206" i="5"/>
  <c r="X38" i="5"/>
  <c r="X142" i="5"/>
  <c r="X126" i="5"/>
  <c r="X86" i="5"/>
  <c r="X202" i="5"/>
  <c r="X46" i="5"/>
  <c r="S315" i="5"/>
  <c r="X96" i="5"/>
  <c r="X48" i="5"/>
  <c r="X22" i="5"/>
  <c r="X54" i="5"/>
  <c r="X50" i="5"/>
  <c r="X62" i="5"/>
  <c r="S357" i="5"/>
  <c r="X90" i="5"/>
  <c r="S383" i="5"/>
  <c r="X44" i="5"/>
  <c r="X250"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J2116" i="5"/>
  <c r="I1855" i="5"/>
  <c r="H1774" i="5"/>
  <c r="H1811" i="5"/>
  <c r="X1774"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190" i="5"/>
  <c r="J1352" i="5"/>
  <c r="I1292" i="5"/>
  <c r="R875" i="5"/>
  <c r="R738"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R2035" i="5"/>
  <c r="I1867" i="5"/>
  <c r="I1145" i="5"/>
  <c r="J1074" i="5"/>
  <c r="R794" i="5"/>
  <c r="I634" i="5"/>
  <c r="H670" i="5"/>
  <c r="X634"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X18" i="5"/>
  <c r="B50" i="6"/>
  <c r="G50" i="6" s="1"/>
  <c r="X6" i="5"/>
  <c r="B39" i="6"/>
  <c r="G39" i="6"/>
  <c r="B44" i="6"/>
  <c r="G44" i="6" s="1"/>
  <c r="B49" i="6"/>
  <c r="G49" i="6" s="1"/>
  <c r="B34" i="6"/>
  <c r="G34" i="6"/>
  <c r="B29" i="6"/>
  <c r="G29" i="6" s="1"/>
  <c r="B24" i="6"/>
  <c r="G24" i="6"/>
  <c r="G19" i="6"/>
  <c r="F2426" i="5"/>
  <c r="R2426" i="5"/>
  <c r="J2426" i="5"/>
  <c r="I2426" i="5"/>
  <c r="H2426" i="5"/>
  <c r="D5" i="6"/>
  <c r="F2446" i="5"/>
  <c r="H2446" i="5"/>
  <c r="J2446" i="5"/>
  <c r="I2446" i="5"/>
  <c r="R2446" i="5"/>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F1137" i="5"/>
  <c r="F1162" i="5"/>
  <c r="X1162" i="5"/>
  <c r="R1162" i="5"/>
  <c r="J1162" i="5"/>
  <c r="I1162" i="5"/>
  <c r="H1162" i="5"/>
  <c r="H1120" i="5"/>
  <c r="F1120" i="5"/>
  <c r="R1120" i="5"/>
  <c r="I1120" i="5"/>
  <c r="J1120" i="5"/>
  <c r="H1056" i="5"/>
  <c r="F1056" i="5"/>
  <c r="X1056" i="5"/>
  <c r="R1056" i="5"/>
  <c r="I1056" i="5"/>
  <c r="J1056" i="5"/>
  <c r="H992" i="5"/>
  <c r="F992" i="5"/>
  <c r="R992" i="5"/>
  <c r="J992" i="5"/>
  <c r="I992" i="5"/>
  <c r="F1238" i="5"/>
  <c r="X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X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X2054" i="5"/>
  <c r="R2026" i="5"/>
  <c r="J2026" i="5"/>
  <c r="I2026" i="5"/>
  <c r="H2026" i="5"/>
  <c r="F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J1726" i="5"/>
  <c r="R1726" i="5"/>
  <c r="I1694" i="5"/>
  <c r="H1694" i="5"/>
  <c r="F1694" i="5"/>
  <c r="X1694" i="5"/>
  <c r="J1694" i="5"/>
  <c r="R1694" i="5"/>
  <c r="I1646" i="5"/>
  <c r="H1646" i="5"/>
  <c r="F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X1619" i="5"/>
  <c r="I1587" i="5"/>
  <c r="H1587" i="5"/>
  <c r="F1587" i="5"/>
  <c r="R1587" i="5"/>
  <c r="J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21" i="5"/>
  <c r="S122" i="5"/>
  <c r="S484" i="5"/>
  <c r="S79" i="5"/>
  <c r="S471" i="5"/>
  <c r="S298" i="5"/>
  <c r="S82" i="5"/>
  <c r="S78" i="5"/>
  <c r="S142" i="5"/>
  <c r="S515" i="5"/>
  <c r="S289" i="5"/>
  <c r="S22" i="5"/>
  <c r="S181" i="5"/>
  <c r="S66" i="5"/>
  <c r="S90" i="5"/>
  <c r="S313" i="5"/>
  <c r="S76" i="5"/>
  <c r="S242" i="5"/>
  <c r="S307" i="5"/>
  <c r="S337" i="5"/>
  <c r="S101" i="5"/>
  <c r="S555" i="5"/>
  <c r="S570" i="5"/>
  <c r="S154" i="5"/>
  <c r="S70" i="5"/>
  <c r="S301" i="5"/>
  <c r="S63" i="5"/>
  <c r="S64" i="5"/>
  <c r="S246" i="5"/>
  <c r="S254" i="5"/>
  <c r="S60" i="5"/>
  <c r="S206" i="5"/>
  <c r="S325" i="5"/>
  <c r="S527" i="5"/>
  <c r="S369" i="5"/>
  <c r="S381" i="5"/>
  <c r="S309" i="5"/>
  <c r="S6" i="5"/>
  <c r="X354" i="5"/>
  <c r="S597" i="5"/>
  <c r="S599" i="5"/>
  <c r="X462" i="5"/>
  <c r="X346" i="5"/>
  <c r="X140" i="5"/>
  <c r="X502" i="5"/>
  <c r="S611" i="5"/>
  <c r="X220" i="5"/>
  <c r="X398" i="5"/>
  <c r="X538" i="5"/>
  <c r="X601" i="5"/>
  <c r="S601" i="5"/>
  <c r="X402" i="5"/>
  <c r="X340" i="5"/>
  <c r="X466" i="5"/>
  <c r="X486" i="5"/>
  <c r="X472" i="5"/>
  <c r="X152" i="5"/>
  <c r="X180" i="5"/>
  <c r="X232" i="5"/>
  <c r="X264" i="5"/>
  <c r="X296" i="5"/>
  <c r="X192" i="5"/>
  <c r="X410" i="5"/>
  <c r="X518" i="5"/>
  <c r="X176" i="5"/>
  <c r="X362" i="5"/>
  <c r="X522" i="5"/>
  <c r="X244" i="5"/>
  <c r="X276" i="5"/>
  <c r="X378" i="5"/>
  <c r="X567" i="5"/>
  <c r="X596" i="5"/>
  <c r="X524" i="5"/>
  <c r="X496" i="5"/>
  <c r="X578" i="5"/>
  <c r="X320" i="5"/>
  <c r="X212" i="5"/>
  <c r="X454" i="5"/>
  <c r="X406" i="5"/>
  <c r="X188" i="5"/>
  <c r="X370" i="5"/>
  <c r="X366" i="5"/>
  <c r="X328" i="5"/>
  <c r="X506" i="5"/>
  <c r="X204" i="5"/>
  <c r="X595" i="5"/>
  <c r="X600" i="5"/>
  <c r="S600" i="5"/>
  <c r="X423" i="5"/>
  <c r="X108" i="5"/>
  <c r="X112" i="5"/>
  <c r="X168" i="5"/>
  <c r="X164" i="5"/>
  <c r="X446" i="5"/>
  <c r="X308" i="5"/>
  <c r="X200" i="5"/>
  <c r="X316" i="5"/>
  <c r="X144" i="5"/>
  <c r="X208" i="5"/>
  <c r="X382" i="5"/>
  <c r="S382" i="5"/>
  <c r="X224" i="5"/>
  <c r="X256" i="5"/>
  <c r="X288" i="5"/>
  <c r="X390" i="5"/>
  <c r="X525" i="5"/>
  <c r="X490" i="5"/>
  <c r="X116" i="5"/>
  <c r="X236" i="5"/>
  <c r="X268" i="5"/>
  <c r="X300" i="5"/>
  <c r="X469" i="5"/>
  <c r="X277" i="5"/>
  <c r="X334" i="5"/>
  <c r="X194" i="5"/>
  <c r="X306" i="5"/>
  <c r="X592" i="5"/>
  <c r="X115" i="5"/>
  <c r="S533" i="5"/>
  <c r="X438" i="5"/>
  <c r="X485" i="5"/>
  <c r="X148" i="5"/>
  <c r="X458" i="5"/>
  <c r="X609" i="5"/>
  <c r="X386" i="5"/>
  <c r="X575" i="5"/>
  <c r="X216" i="5"/>
  <c r="X534" i="5"/>
  <c r="S355" i="5"/>
  <c r="X588" i="5"/>
  <c r="X330" i="5"/>
  <c r="X391" i="5"/>
  <c r="X602" i="5"/>
  <c r="S602" i="5"/>
  <c r="X562" i="5"/>
  <c r="X262" i="5"/>
  <c r="X350" i="5"/>
  <c r="X430" i="5"/>
  <c r="X587" i="5"/>
  <c r="X450" i="5"/>
  <c r="X312" i="5"/>
  <c r="X156" i="5"/>
  <c r="X358" i="5"/>
  <c r="X434" i="5"/>
  <c r="X124" i="5"/>
  <c r="S603" i="5"/>
  <c r="X248" i="5"/>
  <c r="X280" i="5"/>
  <c r="X184" i="5"/>
  <c r="X104" i="5"/>
  <c r="X228" i="5"/>
  <c r="X260" i="5"/>
  <c r="X292" i="5"/>
  <c r="X374" i="5"/>
  <c r="X394" i="5"/>
  <c r="S605" i="5"/>
  <c r="X163" i="5"/>
  <c r="X102" i="5"/>
  <c r="X128" i="5"/>
  <c r="X422" i="5"/>
  <c r="X418" i="5"/>
  <c r="X172" i="5"/>
  <c r="X554" i="5"/>
  <c r="S607" i="5"/>
  <c r="X426" i="5"/>
  <c r="X557" i="5"/>
  <c r="X342" i="5"/>
  <c r="X442" i="5"/>
  <c r="X132" i="5"/>
  <c r="X324" i="5"/>
  <c r="X303" i="5"/>
  <c r="X576" i="5"/>
  <c r="X43" i="5"/>
  <c r="X580" i="5"/>
  <c r="X556" i="5"/>
  <c r="X314" i="5"/>
  <c r="S314" i="5"/>
  <c r="X463" i="5"/>
  <c r="X136" i="5"/>
  <c r="X474" i="5"/>
  <c r="X414" i="5"/>
  <c r="X160" i="5"/>
  <c r="X460" i="5"/>
  <c r="X196" i="5"/>
  <c r="X240" i="5"/>
  <c r="X272" i="5"/>
  <c r="X120" i="5"/>
  <c r="X252" i="5"/>
  <c r="X284" i="5"/>
  <c r="X261" i="5"/>
  <c r="X608" i="5"/>
  <c r="X574" i="5"/>
  <c r="AB12" i="5"/>
  <c r="AB9" i="5"/>
  <c r="AB10" i="5"/>
  <c r="AB14" i="5"/>
  <c r="AB17" i="5"/>
  <c r="AB16" i="5"/>
  <c r="AB8" i="5"/>
  <c r="AB13" i="5"/>
  <c r="AB15" i="5"/>
  <c r="AB11" i="5"/>
  <c r="AB7" i="5"/>
  <c r="C6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0" i="5"/>
  <c r="R13" i="5"/>
  <c r="R7" i="5"/>
  <c r="R17" i="5"/>
  <c r="R12" i="5"/>
  <c r="R9" i="5"/>
  <c r="R8" i="5"/>
  <c r="R15" i="5"/>
  <c r="R11" i="5"/>
  <c r="R14" i="5"/>
  <c r="X13" i="5"/>
  <c r="X10" i="5"/>
  <c r="X12" i="5"/>
  <c r="X14" i="5"/>
  <c r="X8" i="5"/>
  <c r="X16" i="5"/>
  <c r="S53" i="5"/>
  <c r="S54" i="5"/>
  <c r="S28" i="5"/>
  <c r="S45" i="5"/>
  <c r="S33" i="5"/>
  <c r="S38" i="5"/>
  <c r="S36" i="5"/>
  <c r="S43" i="5"/>
  <c r="S20" i="5"/>
  <c r="S8" i="5"/>
  <c r="S18" i="5"/>
  <c r="S16" i="5"/>
  <c r="T21" i="5"/>
  <c r="S58" i="5"/>
  <c r="S42" i="5"/>
  <c r="S39" i="5"/>
  <c r="S46" i="5"/>
  <c r="S40" i="5"/>
  <c r="S14" i="5"/>
  <c r="S10" i="5"/>
  <c r="S56" i="5"/>
  <c r="S49" i="5"/>
  <c r="S50" i="5"/>
  <c r="S48" i="5"/>
  <c r="S32" i="5"/>
  <c r="S15" i="5"/>
  <c r="S17" i="5"/>
  <c r="S5" i="5"/>
  <c r="S25" i="5"/>
  <c r="S7" i="5"/>
  <c r="G64" i="6" a="1"/>
  <c r="S51" i="5"/>
  <c r="S34" i="5"/>
  <c r="S26" i="5"/>
  <c r="S11" i="5"/>
  <c r="S13" i="5"/>
  <c r="S23" i="5"/>
  <c r="S12" i="5"/>
  <c r="S52" i="5"/>
  <c r="S47" i="5"/>
  <c r="S37" i="5"/>
  <c r="S29" i="5"/>
  <c r="S24" i="5"/>
  <c r="S19" i="5"/>
  <c r="S55" i="5"/>
  <c r="S35" i="5"/>
  <c r="T41" i="5"/>
  <c r="S57" i="5"/>
  <c r="S31" i="5"/>
  <c r="S27" i="5"/>
  <c r="S44" i="5"/>
  <c r="S30" i="5"/>
  <c r="S9" i="5"/>
  <c r="T22" i="5"/>
  <c r="B35" i="4" l="1"/>
  <c r="A22" i="6" s="1"/>
  <c r="G66" i="6"/>
  <c r="G68" i="6"/>
  <c r="G65" i="6"/>
  <c r="G67" i="6"/>
  <c r="F40" i="6"/>
  <c r="F45" i="6"/>
  <c r="F35" i="6"/>
  <c r="F50" i="6"/>
  <c r="H50" i="6" s="1"/>
  <c r="D50" i="6" s="1"/>
  <c r="B40" i="6"/>
  <c r="G40" i="6" s="1"/>
  <c r="B45" i="6"/>
  <c r="G45" i="6" s="1"/>
  <c r="B25" i="6"/>
  <c r="G25" i="6" s="1"/>
  <c r="H25" i="6" s="1"/>
  <c r="D25" i="6" s="1"/>
  <c r="B35" i="6"/>
  <c r="G35" i="6" s="1"/>
  <c r="G20" i="6"/>
  <c r="H20" i="6" s="1"/>
  <c r="B30" i="6"/>
  <c r="G30" i="6" s="1"/>
  <c r="H19" i="6"/>
  <c r="D19" i="6" s="1"/>
  <c r="D16" i="6"/>
  <c r="F21" i="6"/>
  <c r="B75" i="4"/>
  <c r="A54" i="6" s="1"/>
  <c r="B67" i="4"/>
  <c r="A48" i="6" s="1"/>
  <c r="B21" i="6"/>
  <c r="B41" i="6" s="1"/>
  <c r="G41" i="6" s="1"/>
  <c r="B37" i="4"/>
  <c r="A23" i="6" s="1"/>
  <c r="C16" i="6"/>
  <c r="D20" i="6"/>
  <c r="K66" i="6"/>
  <c r="C25" i="6"/>
  <c r="B83" i="4"/>
  <c r="A59" i="6" s="1"/>
  <c r="B55" i="4"/>
  <c r="A38" i="6" s="1"/>
  <c r="F30" i="6"/>
  <c r="H30" i="6" s="1"/>
  <c r="D30" i="6" s="1"/>
  <c r="F66" i="6"/>
  <c r="H66" i="6" s="1"/>
  <c r="D66" i="6" s="1"/>
  <c r="C20" i="6"/>
  <c r="B43" i="4"/>
  <c r="A28" i="6" s="1"/>
  <c r="B87" i="4"/>
  <c r="A62" i="6" s="1"/>
  <c r="B31" i="4"/>
  <c r="A18" i="6" s="1"/>
  <c r="B49" i="4"/>
  <c r="A33" i="6" s="1"/>
  <c r="B61" i="4"/>
  <c r="A43" i="6" s="1"/>
  <c r="B77" i="4"/>
  <c r="A55" i="6" s="1"/>
  <c r="G14" i="6"/>
  <c r="H14" i="6" s="1"/>
  <c r="C19" i="6"/>
  <c r="F24" i="6"/>
  <c r="B85" i="4"/>
  <c r="A60" i="6" s="1"/>
  <c r="B89" i="4"/>
  <c r="A63" i="6" s="1"/>
  <c r="B47" i="6"/>
  <c r="G47" i="6" s="1"/>
  <c r="B32" i="6"/>
  <c r="G32" i="6" s="1"/>
  <c r="B52" i="6"/>
  <c r="G52" i="6" s="1"/>
  <c r="B42" i="6"/>
  <c r="G42" i="6" s="1"/>
  <c r="G22" i="6"/>
  <c r="H22" i="6" s="1"/>
  <c r="D22" i="6" s="1"/>
  <c r="B27" i="6"/>
  <c r="G27" i="6" s="1"/>
  <c r="D49" i="4"/>
  <c r="C17" i="6"/>
  <c r="B37" i="6"/>
  <c r="G37" i="6" s="1"/>
  <c r="C22" i="6"/>
  <c r="F27" i="6"/>
  <c r="A15" i="6"/>
  <c r="C12" i="6"/>
  <c r="C11" i="6"/>
  <c r="B52" i="4"/>
  <c r="A36" i="6" s="1"/>
  <c r="B70" i="4"/>
  <c r="A51" i="6" s="1"/>
  <c r="D37" i="4"/>
  <c r="D55" i="4"/>
  <c r="C10" i="6"/>
  <c r="B58" i="4"/>
  <c r="A41" i="6" s="1"/>
  <c r="D43" i="4"/>
  <c r="C9" i="6"/>
  <c r="B57" i="4"/>
  <c r="A40" i="6" s="1"/>
  <c r="B32" i="4"/>
  <c r="A19" i="6" s="1"/>
  <c r="C8" i="6"/>
  <c r="C7" i="6"/>
  <c r="G69" i="6" a="1"/>
  <c r="G69" i="6" s="1"/>
  <c r="H69" i="6" s="1"/>
  <c r="D4" i="6"/>
  <c r="C4" i="6"/>
  <c r="A26" i="6"/>
  <c r="D67" i="4"/>
  <c r="D61" i="4"/>
  <c r="B64" i="4"/>
  <c r="A46" i="6" s="1"/>
  <c r="B63" i="4"/>
  <c r="A45" i="6" s="1"/>
  <c r="G43" i="4"/>
  <c r="D31" i="4"/>
  <c r="G64" i="6"/>
  <c r="B34" i="4"/>
  <c r="A21" i="6" s="1"/>
  <c r="B69" i="4"/>
  <c r="A50" i="6" s="1"/>
  <c r="G31" i="4"/>
  <c r="B68" i="4"/>
  <c r="A49" i="6" s="1"/>
  <c r="B50" i="4"/>
  <c r="A34" i="6" s="1"/>
  <c r="B62" i="4"/>
  <c r="A44" i="6" s="1"/>
  <c r="B56" i="4"/>
  <c r="A39" i="6" s="1"/>
  <c r="B65" i="4"/>
  <c r="A47" i="6" s="1"/>
  <c r="B59" i="4"/>
  <c r="A42" i="6" s="1"/>
  <c r="B53" i="4"/>
  <c r="A37" i="6" s="1"/>
  <c r="B71" i="4"/>
  <c r="A52" i="6" s="1"/>
  <c r="B51" i="4"/>
  <c r="A35" i="6" s="1"/>
  <c r="G55" i="4"/>
  <c r="G49" i="4"/>
  <c r="G74" i="4"/>
  <c r="G61" i="4"/>
  <c r="G37" i="4"/>
  <c r="T57" i="5"/>
  <c r="T58" i="5"/>
  <c r="T29" i="5"/>
  <c r="T36" i="5"/>
  <c r="T35" i="5"/>
  <c r="T39" i="5"/>
  <c r="T32" i="5"/>
  <c r="T28" i="5"/>
  <c r="T20" i="5"/>
  <c r="T11" i="5"/>
  <c r="T15" i="5"/>
  <c r="T10" i="5"/>
  <c r="T16" i="5"/>
  <c r="T23" i="5"/>
  <c r="T13" i="5"/>
  <c r="T51" i="5"/>
  <c r="T52" i="5"/>
  <c r="T33" i="5"/>
  <c r="T38" i="5"/>
  <c r="T30" i="5"/>
  <c r="T47" i="5"/>
  <c r="T48" i="5"/>
  <c r="T7" i="5"/>
  <c r="T56" i="5"/>
  <c r="T49" i="5"/>
  <c r="T44" i="5"/>
  <c r="T31" i="5"/>
  <c r="T45" i="5"/>
  <c r="T8" i="5"/>
  <c r="T55" i="5"/>
  <c r="T40" i="5"/>
  <c r="T27" i="5"/>
  <c r="T34" i="5"/>
  <c r="T26" i="5"/>
  <c r="T42" i="5"/>
  <c r="T37" i="5"/>
  <c r="T19" i="5"/>
  <c r="T18" i="5"/>
  <c r="T9" i="5"/>
  <c r="T14" i="5"/>
  <c r="T54" i="5"/>
  <c r="T46" i="5"/>
  <c r="T43" i="5"/>
  <c r="T17" i="5"/>
  <c r="T24" i="5"/>
  <c r="C66" i="6" l="1"/>
  <c r="C50" i="6"/>
  <c r="H35" i="6"/>
  <c r="H45" i="6"/>
  <c r="H40" i="6"/>
  <c r="B46" i="6"/>
  <c r="G46" i="6" s="1"/>
  <c r="G21" i="6"/>
  <c r="H21" i="6" s="1"/>
  <c r="B31" i="6"/>
  <c r="G31" i="6" s="1"/>
  <c r="B26" i="6"/>
  <c r="G26" i="6" s="1"/>
  <c r="B36" i="6"/>
  <c r="G36" i="6" s="1"/>
  <c r="F26" i="6"/>
  <c r="B51" i="6"/>
  <c r="G51" i="6" s="1"/>
  <c r="C30" i="6"/>
  <c r="D14" i="6"/>
  <c r="K65" i="6"/>
  <c r="C14" i="6"/>
  <c r="F65" i="6"/>
  <c r="H24" i="6"/>
  <c r="F49" i="6"/>
  <c r="H49" i="6" s="1"/>
  <c r="F34" i="6"/>
  <c r="H34" i="6" s="1"/>
  <c r="F29" i="6"/>
  <c r="H29" i="6" s="1"/>
  <c r="F44" i="6"/>
  <c r="H44" i="6" s="1"/>
  <c r="F39" i="6"/>
  <c r="H39" i="6" s="1"/>
  <c r="F52" i="6"/>
  <c r="H52" i="6" s="1"/>
  <c r="F37" i="6"/>
  <c r="H37" i="6" s="1"/>
  <c r="F32" i="6"/>
  <c r="H32" i="6" s="1"/>
  <c r="F47" i="6"/>
  <c r="H47" i="6" s="1"/>
  <c r="H27" i="6"/>
  <c r="F42" i="6"/>
  <c r="H42" i="6" s="1"/>
  <c r="F68" i="6"/>
  <c r="H68" i="6" s="1"/>
  <c r="K68" i="6"/>
  <c r="B64" i="6"/>
  <c r="H64" i="6"/>
  <c r="D40" i="6" l="1"/>
  <c r="C40" i="6"/>
  <c r="D45" i="6"/>
  <c r="C45" i="6"/>
  <c r="D35" i="6"/>
  <c r="C35" i="6"/>
  <c r="D21" i="6"/>
  <c r="K67" i="6"/>
  <c r="C21" i="6"/>
  <c r="F67" i="6"/>
  <c r="H67" i="6" s="1"/>
  <c r="H26" i="6"/>
  <c r="F31" i="6"/>
  <c r="H31" i="6" s="1"/>
  <c r="F51" i="6"/>
  <c r="H51" i="6" s="1"/>
  <c r="F46" i="6"/>
  <c r="H46" i="6" s="1"/>
  <c r="F36" i="6"/>
  <c r="H36" i="6" s="1"/>
  <c r="F41" i="6"/>
  <c r="H41" i="6" s="1"/>
  <c r="F54" i="6"/>
  <c r="F59" i="6" s="1"/>
  <c r="H59" i="6" s="1"/>
  <c r="D29" i="6"/>
  <c r="C29" i="6"/>
  <c r="C2" i="6"/>
  <c r="H65" i="6"/>
  <c r="B2" i="6"/>
  <c r="D34" i="6"/>
  <c r="C34" i="6"/>
  <c r="D39" i="6"/>
  <c r="C39" i="6"/>
  <c r="D49" i="6"/>
  <c r="C49" i="6"/>
  <c r="D44" i="6"/>
  <c r="C44" i="6"/>
  <c r="D24" i="6"/>
  <c r="C24" i="6"/>
  <c r="D68" i="6"/>
  <c r="C68" i="6"/>
  <c r="D47" i="6"/>
  <c r="C47" i="6"/>
  <c r="D42" i="6"/>
  <c r="C42" i="6"/>
  <c r="D32" i="6"/>
  <c r="C32" i="6"/>
  <c r="D37" i="6"/>
  <c r="C37" i="6"/>
  <c r="D27" i="6"/>
  <c r="C27" i="6"/>
  <c r="D52" i="6"/>
  <c r="C52" i="6"/>
  <c r="D64" i="6"/>
  <c r="C64" i="6"/>
  <c r="F57" i="6" l="1"/>
  <c r="H57" i="6" s="1"/>
  <c r="C57" i="6" s="1"/>
  <c r="F62" i="6"/>
  <c r="H62" i="6" s="1"/>
  <c r="D62" i="6" s="1"/>
  <c r="F58" i="6"/>
  <c r="H58" i="6" s="1"/>
  <c r="D58" i="6" s="1"/>
  <c r="F60" i="6"/>
  <c r="H60" i="6" s="1"/>
  <c r="D60" i="6" s="1"/>
  <c r="D46" i="6"/>
  <c r="C46" i="6"/>
  <c r="D67" i="6"/>
  <c r="C67" i="6"/>
  <c r="D51" i="6"/>
  <c r="C51" i="6"/>
  <c r="F55" i="6"/>
  <c r="F56" i="6" s="1"/>
  <c r="H56" i="6" s="1"/>
  <c r="H54" i="6"/>
  <c r="C54" i="6" s="1"/>
  <c r="D41" i="6"/>
  <c r="C41" i="6"/>
  <c r="D31" i="6"/>
  <c r="C31" i="6"/>
  <c r="F63" i="6"/>
  <c r="H63" i="6" s="1"/>
  <c r="D63" i="6" s="1"/>
  <c r="D36" i="6"/>
  <c r="C36" i="6"/>
  <c r="D26" i="6"/>
  <c r="C26" i="6"/>
  <c r="D65" i="6"/>
  <c r="C65" i="6"/>
  <c r="D54" i="6"/>
  <c r="D59" i="6"/>
  <c r="C59" i="6"/>
  <c r="D57" i="6"/>
  <c r="C62" i="6" l="1"/>
  <c r="C58" i="6"/>
  <c r="C63" i="6"/>
  <c r="H55" i="6"/>
  <c r="C55" i="6" s="1"/>
  <c r="C60" i="6"/>
  <c r="C56" i="6"/>
  <c r="D56" i="6"/>
  <c r="D55" i="6"/>
  <c r="H70" i="6" l="1"/>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<sst xmlns="http://schemas.openxmlformats.org/spreadsheetml/2006/main" count="22830" uniqueCount="15835">
  <si>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</si>
  <si>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</si>
  <si>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</si>
  <si>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</si>
  <si>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</si>
  <si>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</si>
  <si>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</si>
  <si>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</si>
  <si>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</si>
  <si>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</si>
  <si>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</si>
  <si>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</si>
  <si>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</si>
  <si>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</si>
  <si>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</si>
  <si>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</si>
  <si>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</si>
  <si>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</si>
  <si>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</si>
  <si>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</si>
  <si>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</si>
  <si>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</si>
  <si>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</si>
  <si>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</si>
  <si>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</si>
  <si>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</si>
  <si>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</si>
  <si>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</si>
  <si>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</si>
  <si>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</si>
  <si>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</si>
  <si>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</si>
  <si>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</si>
  <si>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</si>
  <si>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</si>
  <si>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</si>
  <si>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</si>
  <si>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</si>
  <si>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</si>
  <si>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</si>
  <si>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</si>
  <si>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</si>
  <si>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</si>
  <si>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</si>
  <si>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</si>
  <si>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</si>
  <si>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</si>
  <si>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</si>
  <si>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</si>
  <si>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</si>
  <si>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</si>
  <si>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</si>
  <si>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</si>
  <si>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</si>
  <si>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</si>
  <si>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</si>
  <si>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</si>
  <si>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</si>
  <si>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</si>
  <si>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</si>
  <si>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</si>
  <si>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</si>
  <si>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</si>
  <si>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</si>
  <si>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</si>
  <si>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</si>
  <si>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</si>
  <si>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</si>
  <si>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</si>
  <si>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</si>
  <si>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</si>
  <si>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</si>
  <si>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</si>
  <si>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</si>
  <si>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</si>
  <si>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</si>
  <si>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</si>
  <si>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</si>
  <si>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</si>
  <si>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</si>
  <si>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</si>
  <si>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</si>
  <si>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</si>
  <si>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</si>
  <si>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</si>
  <si>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</si>
  <si>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</si>
  <si>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</si>
  <si>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</si>
  <si>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</si>
  <si>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</si>
  <si>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</si>
  <si>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</si>
  <si>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</si>
  <si>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</si>
  <si>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</si>
  <si>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</si>
  <si>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</si>
  <si>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</si>
  <si>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</si>
  <si>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</si>
  <si>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</si>
  <si>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</si>
  <si>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</si>
  <si>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</si>
  <si>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</si>
  <si>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</si>
  <si>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</si>
  <si>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</si>
  <si>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</si>
  <si>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</si>
  <si>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</si>
  <si>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</si>
  <si>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</si>
  <si>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</si>
  <si>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</si>
  <si>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</si>
  <si>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</si>
  <si>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</si>
  <si>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</si>
  <si>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</si>
  <si>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</si>
  <si>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</si>
  <si>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</si>
  <si>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</si>
  <si>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</si>
  <si>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</si>
  <si>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</si>
  <si>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</si>
  <si>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</si>
  <si>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</si>
  <si>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</si>
  <si>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</si>
  <si>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</si>
  <si>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</si>
  <si>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</si>
  <si>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</si>
  <si>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</si>
  <si>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</si>
  <si>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</si>
  <si>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</si>
  <si>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</si>
  <si>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</si>
  <si>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</si>
  <si>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</si>
  <si>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</si>
  <si>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</si>
  <si>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</si>
  <si>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</si>
  <si>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</si>
  <si>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</si>
  <si>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</si>
  <si>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</si>
  <si>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</si>
  <si>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</si>
  <si>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</si>
  <si>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</si>
  <si>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</si>
  <si>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</si>
  <si>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</si>
  <si>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</si>
  <si>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</si>
  <si>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</si>
  <si>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</si>
  <si>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</si>
  <si>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</si>
  <si>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</si>
  <si>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</si>
  <si>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</si>
  <si>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</si>
  <si>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</si>
  <si>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</si>
  <si>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</si>
  <si>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</si>
  <si>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</si>
  <si>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</si>
  <si>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</si>
  <si>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</si>
  <si>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</si>
  <si>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</si>
  <si>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</si>
  <si>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</si>
  <si>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</si>
  <si>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</si>
  <si>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</si>
  <si>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</si>
  <si>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</si>
  <si>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</si>
  <si>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</si>
  <si>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</si>
  <si>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</si>
  <si>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</si>
  <si>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</si>
  <si>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</si>
  <si>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</si>
  <si>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</si>
  <si>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</si>
  <si>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</si>
  <si>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</si>
  <si>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</si>
  <si>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</si>
  <si>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</si>
  <si>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</si>
  <si>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</si>
  <si>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</si>
  <si>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</si>
  <si>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</si>
  <si>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</si>
  <si>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</si>
  <si>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</si>
  <si>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</si>
  <si>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</si>
  <si>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</si>
  <si>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</si>
  <si>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</si>
  <si>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</si>
  <si>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</si>
  <si>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</si>
  <si>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</si>
  <si>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</si>
  <si>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</si>
  <si>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</si>
  <si>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</si>
  <si>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</si>
  <si>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</si>
  <si>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</si>
  <si>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</si>
  <si>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</si>
  <si>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</si>
  <si>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</si>
  <si>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</si>
  <si>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</si>
  <si>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</si>
  <si>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</si>
  <si>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</si>
  <si>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</si>
  <si>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</si>
  <si>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</si>
  <si>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</si>
  <si>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</si>
  <si>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</si>
  <si>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</si>
  <si>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</si>
  <si>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</si>
  <si>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</si>
  <si>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</si>
  <si>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</si>
  <si>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</si>
  <si>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</si>
  <si>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</si>
  <si>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</si>
  <si>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</si>
  <si>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</si>
  <si>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</si>
  <si>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</si>
  <si>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</si>
  <si>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</si>
  <si>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</si>
  <si>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</si>
  <si>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</si>
  <si>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</si>
  <si>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</si>
  <si>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</si>
  <si>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</si>
  <si>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</si>
  <si>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</si>
  <si>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</si>
  <si>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</si>
  <si>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</si>
  <si>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</si>
  <si>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</si>
  <si>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</si>
  <si>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</si>
  <si>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</si>
  <si>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</si>
  <si>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</si>
  <si>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</si>
  <si>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</si>
  <si>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</si>
  <si>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</si>
  <si>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</si>
  <si>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</si>
  <si>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</si>
  <si>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</si>
  <si>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</si>
  <si>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</si>
  <si>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</si>
  <si>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</si>
  <si>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</si>
  <si>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</si>
  <si>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</si>
  <si>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</si>
  <si>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</si>
  <si>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</si>
  <si>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</si>
  <si>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</si>
  <si>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</si>
  <si>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</si>
  <si>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</si>
  <si>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</si>
  <si>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</si>
  <si>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</si>
  <si>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</si>
  <si>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</si>
  <si>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</si>
  <si>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</si>
  <si>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</si>
  <si>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</si>
  <si>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</si>
  <si>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</si>
  <si>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</si>
  <si>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</si>
  <si>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</si>
  <si>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</si>
  <si>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</si>
  <si>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</si>
  <si>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</si>
  <si>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</si>
  <si>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</si>
  <si>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</si>
  <si>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</si>
  <si>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</si>
  <si>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</si>
  <si>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</si>
  <si>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</si>
  <si>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</si>
  <si>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</si>
  <si>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</si>
  <si>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</si>
  <si>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</si>
  <si>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</si>
  <si>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</si>
  <si>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</si>
  <si>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</si>
  <si>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</si>
  <si>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</si>
  <si>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</si>
  <si>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</si>
  <si>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</si>
  <si>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</si>
  <si>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</si>
  <si>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</si>
  <si>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</si>
  <si>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</si>
  <si>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</si>
  <si>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</si>
  <si>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</si>
  <si>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</si>
  <si>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</si>
  <si>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</si>
  <si>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</si>
  <si>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</si>
  <si>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</si>
  <si>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</si>
  <si>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</si>
  <si>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</si>
  <si>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</si>
  <si>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</si>
  <si>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</si>
  <si>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</si>
  <si>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</si>
  <si>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</si>
  <si>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</si>
  <si>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</si>
  <si>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</si>
  <si>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</si>
  <si>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</si>
  <si>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</si>
  <si>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</si>
  <si>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</si>
  <si>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</si>
  <si>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</si>
  <si>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</si>
  <si>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</si>
  <si>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</si>
  <si>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</si>
  <si>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</si>
  <si>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</si>
  <si>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</si>
  <si>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</si>
  <si>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</si>
  <si>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</si>
  <si>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</si>
  <si>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</si>
  <si>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</si>
  <si>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</si>
  <si>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</si>
  <si>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</si>
  <si>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</si>
  <si>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</si>
  <si>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</si>
  <si>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</si>
  <si>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</si>
  <si>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</si>
  <si>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</si>
  <si>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</si>
  <si>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</si>
  <si>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</si>
  <si>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</si>
  <si>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</si>
  <si>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</si>
  <si>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</si>
  <si>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</si>
  <si>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</si>
  <si>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</si>
  <si>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</si>
  <si>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</si>
  <si>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</si>
  <si>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</si>
  <si>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</si>
  <si>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</si>
  <si>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</si>
  <si>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</si>
  <si>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</si>
  <si>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</si>
  <si>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</si>
  <si>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</si>
  <si>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</si>
  <si>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</si>
  <si>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</si>
  <si>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</si>
  <si>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</si>
  <si>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</si>
  <si>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</si>
  <si>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</si>
  <si>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</si>
  <si>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</si>
  <si>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</si>
  <si>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</si>
  <si>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</si>
  <si>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</si>
  <si>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</si>
  <si>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</si>
  <si>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</si>
  <si>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</si>
  <si>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</si>
  <si>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</si>
  <si>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</si>
  <si>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</si>
  <si>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</si>
  <si>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</si>
  <si>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</si>
  <si>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</si>
  <si>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</si>
  <si>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</si>
  <si>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</si>
  <si>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</si>
  <si>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</si>
  <si>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</si>
  <si>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</si>
  <si>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</si>
  <si>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</si>
  <si>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</si>
  <si>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</si>
  <si>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</si>
  <si>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</si>
  <si>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</si>
  <si>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</si>
  <si>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</si>
  <si>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</si>
  <si>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</si>
  <si>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</si>
  <si>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</si>
  <si>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</si>
  <si>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</si>
  <si>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</si>
  <si>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</si>
  <si>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</si>
  <si>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</si>
  <si>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</si>
  <si>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</si>
  <si>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</si>
  <si>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</si>
  <si>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</si>
  <si>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</si>
  <si>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</si>
  <si>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</si>
  <si>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</si>
  <si>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</si>
  <si>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</si>
  <si>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</si>
  <si>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</si>
  <si>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</si>
  <si>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</si>
  <si>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</si>
  <si>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</si>
  <si>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</si>
  <si>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</si>
  <si>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</si>
  <si>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</si>
  <si>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</si>
  <si>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</si>
  <si>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</si>
  <si>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</si>
  <si>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</si>
  <si>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</si>
  <si>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</si>
  <si>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</si>
  <si>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</si>
  <si>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</si>
  <si>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</si>
  <si>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</si>
  <si>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</si>
  <si>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</si>
  <si>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</si>
  <si>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</si>
  <si>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</si>
  <si>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</si>
  <si>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</si>
  <si>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</si>
  <si>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</si>
  <si>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</si>
  <si>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</si>
  <si>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</si>
  <si>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</si>
  <si>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</si>
  <si>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</si>
  <si>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</si>
  <si>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</si>
  <si>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</si>
  <si>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</si>
  <si>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</si>
  <si>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</si>
  <si>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</si>
  <si>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</si>
  <si>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</si>
  <si>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</si>
  <si>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</si>
  <si>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</si>
  <si>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</si>
  <si>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</si>
  <si>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</si>
  <si>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</si>
  <si>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</si>
  <si>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</si>
  <si>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</si>
  <si>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</si>
  <si>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</si>
  <si>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</si>
  <si>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</si>
  <si>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</si>
  <si>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</si>
  <si>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</si>
  <si>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</si>
  <si>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</si>
  <si>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</si>
  <si>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</si>
  <si>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</si>
  <si>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</si>
  <si>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</si>
  <si>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</si>
  <si>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</si>
  <si>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</si>
  <si>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</si>
  <si>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</si>
  <si>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</si>
  <si>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</si>
  <si>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</si>
  <si>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</si>
  <si>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</si>
  <si>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</si>
  <si>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</si>
  <si>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</si>
  <si>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</si>
  <si>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</si>
  <si>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</si>
  <si>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</si>
  <si>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</si>
  <si>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</si>
  <si>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</si>
  <si>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</si>
  <si>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</si>
  <si>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</si>
  <si>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</si>
  <si>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</si>
  <si>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</si>
  <si>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</si>
  <si>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</si>
  <si>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</si>
  <si>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</si>
  <si>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</si>
  <si>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</si>
  <si>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</si>
  <si>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</si>
  <si>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</si>
  <si>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</si>
  <si>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</si>
  <si>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</si>
  <si>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</si>
  <si>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</si>
  <si>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</si>
  <si>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</si>
  <si>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</si>
  <si>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</si>
  <si>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</si>
  <si>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</si>
  <si>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</si>
  <si>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</si>
  <si>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</si>
  <si>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</si>
  <si>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</si>
  <si>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</si>
  <si>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</si>
  <si>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</si>
  <si>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</si>
  <si>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</si>
  <si>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</si>
  <si>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</si>
  <si>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</si>
  <si>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</si>
  <si>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</si>
  <si>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</si>
  <si>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</si>
  <si>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</si>
  <si>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</si>
  <si>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</si>
  <si>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</si>
  <si>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</si>
  <si>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</si>
  <si>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</si>
  <si>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</si>
  <si>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</si>
  <si>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</si>
  <si>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</si>
  <si>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</si>
  <si>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</si>
  <si>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</si>
  <si>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</si>
  <si>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</si>
  <si>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</si>
  <si>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</si>
  <si>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</si>
  <si>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</si>
  <si>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</si>
  <si>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</si>
  <si>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</si>
  <si>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</si>
  <si>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</si>
  <si>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</si>
  <si>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</si>
  <si>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</si>
  <si>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</si>
  <si>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</si>
  <si>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</si>
  <si>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</si>
  <si>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</si>
  <si>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</si>
  <si>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</si>
  <si>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</si>
  <si>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</si>
  <si>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</si>
  <si>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</si>
  <si>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</si>
  <si>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</si>
  <si>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</si>
  <si>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</si>
  <si>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</si>
  <si>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</si>
  <si>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</si>
  <si>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</si>
  <si>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</si>
  <si>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</si>
  <si>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</si>
  <si>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</si>
  <si>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</si>
  <si>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</si>
  <si>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</si>
  <si>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</si>
  <si>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</si>
  <si>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</si>
  <si>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</si>
  <si>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</si>
  <si>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</si>
  <si>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</si>
  <si>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</si>
  <si>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</si>
  <si>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</si>
  <si>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</si>
  <si>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</si>
  <si>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</si>
  <si>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</si>
  <si>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</si>
  <si>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</si>
  <si>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</si>
  <si>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</si>
  <si>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</si>
  <si>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</si>
  <si>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</si>
  <si>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</si>
  <si>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</si>
  <si>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</si>
  <si>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</si>
  <si>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</si>
  <si>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</si>
  <si>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</si>
  <si>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</si>
  <si>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</si>
  <si>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</si>
  <si>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</si>
  <si>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</si>
  <si>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</si>
  <si>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</si>
  <si>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</si>
  <si>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</si>
  <si>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</si>
  <si>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</si>
  <si>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</si>
  <si>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</si>
  <si>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</si>
  <si>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</si>
  <si>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</si>
  <si>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</si>
  <si>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</si>
  <si>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</si>
  <si>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</si>
  <si>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</si>
  <si>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</si>
  <si>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</si>
  <si>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</si>
  <si>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</si>
  <si>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</si>
  <si>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</si>
  <si>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</si>
  <si>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</si>
  <si>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</si>
  <si>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</si>
  <si>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</si>
  <si>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</si>
  <si>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</si>
  <si>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</si>
  <si>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</si>
  <si>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</si>
  <si>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</si>
  <si>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</si>
  <si>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</si>
  <si>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</si>
  <si>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</si>
  <si>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</si>
  <si>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</si>
  <si>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</si>
  <si>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</si>
  <si>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</si>
  <si>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</si>
  <si>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</si>
  <si>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</si>
  <si>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</si>
  <si>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</si>
  <si>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</si>
  <si>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</si>
  <si>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</si>
  <si>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</si>
  <si>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</si>
  <si>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</si>
  <si>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</si>
  <si>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</si>
  <si>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</si>
  <si>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</si>
  <si>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</si>
  <si>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</si>
  <si>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</si>
  <si>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</si>
  <si>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</si>
  <si>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</si>
  <si>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</si>
  <si>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</si>
  <si>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</si>
  <si>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</si>
  <si>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</si>
  <si>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</si>
  <si>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</si>
  <si>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</si>
  <si>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</si>
  <si>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</si>
  <si>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</si>
  <si>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</si>
  <si>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</si>
  <si>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</si>
  <si>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</si>
  <si>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</si>
  <si>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</si>
  <si>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</si>
  <si>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</si>
  <si>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</si>
  <si>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</si>
  <si>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</si>
  <si>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</si>
  <si>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</si>
  <si>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</si>
  <si>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</si>
  <si>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</si>
  <si>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</si>
  <si>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</si>
  <si>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</si>
  <si>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</si>
  <si>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</si>
  <si>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</si>
  <si>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</si>
  <si>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</si>
  <si>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</si>
  <si>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</si>
  <si>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</si>
  <si>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</si>
  <si>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</si>
  <si>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</si>
  <si>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</si>
  <si>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</si>
  <si>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</si>
  <si>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</si>
  <si>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</si>
  <si>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</si>
  <si>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</si>
  <si>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</si>
  <si>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</si>
  <si>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</si>
  <si>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</si>
  <si>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</si>
  <si>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</si>
  <si>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</si>
  <si>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</si>
  <si>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</si>
  <si>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</si>
  <si>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</si>
  <si>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</si>
  <si>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</si>
  <si>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</si>
  <si>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</si>
  <si>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</si>
  <si>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</si>
  <si>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</si>
  <si>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</si>
  <si>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</si>
  <si>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</si>
  <si>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</si>
  <si>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</si>
  <si>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</si>
  <si>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</si>
  <si>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</si>
  <si>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</si>
  <si>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</si>
  <si>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</si>
  <si>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</si>
  <si>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</si>
  <si>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</si>
  <si>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</si>
  <si>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</si>
  <si>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</si>
  <si>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</si>
  <si>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</si>
  <si>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</si>
  <si>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</si>
  <si>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</si>
  <si>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</si>
  <si>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</si>
  <si>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</si>
  <si>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</si>
  <si>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</si>
  <si>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</si>
  <si>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</si>
  <si>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</si>
  <si>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</si>
  <si>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</si>
  <si>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</si>
  <si>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</si>
  <si>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</si>
  <si>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</si>
  <si>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</si>
  <si>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</si>
  <si>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</si>
  <si>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</si>
  <si>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</si>
  <si>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</si>
  <si>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</si>
  <si>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</si>
  <si>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</si>
  <si>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</si>
  <si>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</si>
  <si>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</si>
  <si>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</si>
  <si>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</si>
  <si>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</si>
  <si>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</si>
  <si>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</si>
  <si>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</si>
  <si>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</si>
  <si>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</si>
  <si>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</si>
  <si>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</si>
  <si>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</si>
  <si>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</si>
  <si>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</si>
  <si>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</si>
  <si>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</si>
  <si>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</si>
  <si>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</si>
  <si>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</si>
  <si>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</si>
  <si>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</si>
  <si>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</si>
  <si>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</si>
  <si>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</si>
  <si>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</si>
  <si>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</si>
  <si>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</si>
  <si>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</si>
  <si>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</si>
  <si>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</si>
  <si>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</si>
  <si>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</si>
  <si>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</si>
  <si>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</si>
  <si>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</si>
  <si>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</si>
  <si>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</si>
  <si>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</si>
  <si>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</si>
  <si>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</si>
  <si>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</si>
  <si>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</si>
  <si>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</si>
  <si>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</si>
  <si>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</si>
  <si>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</si>
  <si>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</si>
  <si>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</si>
  <si>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</si>
  <si>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</si>
  <si>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</si>
  <si>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</si>
  <si>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</si>
  <si>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</si>
  <si>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</si>
  <si>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</si>
  <si>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</si>
  <si>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</si>
  <si>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</si>
  <si>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</si>
  <si>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</si>
  <si>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</si>
  <si>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</si>
  <si>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</si>
  <si>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</si>
  <si>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</si>
  <si>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</si>
  <si>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</si>
  <si>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</si>
  <si>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</si>
  <si>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</si>
  <si>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</si>
  <si>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</si>
  <si>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</si>
  <si>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</si>
  <si>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</si>
  <si>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</si>
  <si>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</si>
  <si>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</si>
  <si>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</si>
  <si>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</si>
  <si>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</si>
  <si>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</si>
  <si>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</si>
  <si>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</si>
  <si>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</si>
  <si>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</si>
  <si>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</si>
  <si>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</si>
  <si>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</si>
  <si>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</si>
  <si>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</si>
  <si>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</si>
  <si>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</si>
  <si>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</si>
  <si>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</si>
  <si>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</si>
  <si>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</si>
  <si>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</si>
  <si>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</si>
  <si>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</si>
  <si>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</si>
  <si>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</si>
  <si>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</si>
  <si>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</si>
  <si>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</si>
  <si>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</si>
  <si>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</si>
  <si>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</si>
  <si>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</si>
  <si>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</si>
  <si>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</si>
  <si>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</si>
  <si>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</si>
  <si>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</si>
  <si>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</si>
  <si>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</si>
  <si>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</si>
  <si>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</si>
  <si>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</si>
  <si>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</si>
  <si>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</si>
  <si>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</si>
  <si>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</si>
  <si>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</si>
  <si>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</si>
  <si>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</si>
  <si>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</si>
  <si>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</si>
  <si>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</si>
  <si>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</si>
  <si>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</si>
  <si>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</si>
  <si>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</si>
  <si>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</si>
  <si>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</si>
  <si>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</si>
  <si>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</si>
  <si>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</si>
  <si>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</si>
  <si>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</si>
  <si>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</si>
  <si>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</si>
  <si>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</si>
  <si>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</si>
  <si>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</si>
  <si>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</si>
  <si>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</si>
  <si>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</si>
  <si>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</si>
  <si>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</si>
  <si>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</si>
  <si>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</si>
  <si>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</si>
  <si>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</si>
  <si>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</si>
  <si>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</si>
  <si>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</si>
  <si>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</si>
  <si>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</si>
  <si>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</si>
  <si>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</si>
  <si>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</si>
  <si>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</si>
  <si>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</si>
  <si>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</si>
  <si>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</si>
  <si>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</si>
  <si>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</si>
  <si>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</si>
  <si>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</si>
  <si>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</si>
  <si>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</si>
  <si>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</si>
  <si>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</si>
  <si>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</si>
  <si>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</si>
  <si>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</si>
  <si>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</si>
  <si>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</si>
  <si>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</si>
  <si>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</si>
  <si>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</si>
  <si>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</si>
  <si>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</si>
  <si>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</si>
  <si>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</si>
  <si>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</si>
  <si>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</si>
  <si>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</si>
  <si>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</si>
  <si>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</si>
  <si>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</si>
  <si>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</si>
  <si>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</si>
  <si>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</si>
  <si>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</si>
  <si>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</si>
  <si>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</si>
  <si>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</si>
  <si>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</si>
  <si>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</si>
  <si>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</si>
  <si>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</si>
  <si>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</si>
  <si>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</si>
  <si>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</si>
  <si>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</si>
  <si>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</si>
  <si>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</si>
  <si>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</si>
  <si>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</si>
  <si>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</si>
  <si>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</si>
  <si>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</si>
  <si>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</si>
  <si>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</si>
  <si>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</si>
  <si>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</si>
  <si>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</si>
  <si>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</si>
  <si>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</si>
  <si>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</si>
  <si>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</si>
  <si>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</si>
  <si>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</si>
  <si>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</si>
  <si>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</si>
  <si>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</si>
  <si>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</si>
  <si>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</si>
  <si>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</si>
  <si>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</si>
  <si>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</si>
  <si>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</si>
  <si>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</si>
  <si>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</si>
  <si>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</si>
  <si>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</si>
  <si>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</si>
  <si>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</si>
  <si>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</si>
  <si>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</si>
  <si>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</si>
  <si>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</si>
  <si>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</si>
  <si>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</si>
  <si>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</si>
  <si>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</si>
  <si>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</si>
  <si>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</si>
  <si>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</si>
  <si>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</si>
  <si>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</si>
  <si>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</si>
  <si>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</si>
  <si>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</si>
  <si>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</si>
  <si>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</si>
  <si>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</si>
  <si>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</si>
  <si>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</si>
  <si>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</si>
  <si>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</si>
  <si>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</si>
  <si>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</si>
  <si>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</si>
  <si>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</si>
  <si>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</si>
  <si>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</si>
  <si>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</si>
  <si>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</si>
  <si>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</si>
  <si>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</si>
  <si>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</si>
  <si>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</si>
  <si>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</si>
  <si>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</si>
  <si>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</si>
  <si>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</si>
  <si>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</si>
  <si>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</si>
  <si>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</si>
  <si>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</si>
  <si>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</si>
  <si>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</si>
  <si>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</si>
  <si>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</si>
  <si>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</si>
  <si>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</si>
  <si>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</si>
  <si>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</si>
  <si>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</si>
  <si>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</si>
  <si>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</si>
  <si>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</si>
  <si>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</si>
  <si>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</si>
  <si>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</si>
  <si>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</si>
  <si>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</si>
  <si>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</si>
  <si>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</si>
  <si>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</si>
  <si>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</si>
  <si>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</si>
  <si>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</si>
  <si>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</si>
  <si>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</si>
  <si>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</si>
  <si>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</si>
  <si>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</si>
  <si>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</si>
  <si>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</si>
  <si>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</si>
  <si>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</si>
  <si>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</si>
  <si>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</si>
  <si>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</si>
  <si>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</si>
  <si>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</si>
  <si>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</si>
  <si>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</si>
  <si>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</si>
  <si>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</si>
  <si>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</si>
  <si>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</si>
  <si>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</si>
  <si>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</si>
  <si>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</si>
  <si>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</si>
  <si>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</si>
  <si>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</si>
  <si>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</si>
  <si>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</si>
  <si>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</si>
  <si>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</si>
  <si>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</si>
  <si>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</si>
  <si>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</si>
  <si>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</si>
  <si>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</si>
  <si>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</si>
  <si>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</si>
  <si>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</si>
  <si>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</si>
  <si>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</si>
  <si>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</si>
  <si>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</si>
  <si>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</si>
  <si>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</si>
  <si>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</si>
  <si>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</si>
  <si>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</si>
  <si>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</si>
  <si>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</si>
  <si>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</si>
  <si>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</si>
  <si>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</si>
  <si>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</si>
  <si>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</si>
  <si>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</si>
  <si>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</si>
  <si>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</si>
  <si>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</si>
  <si>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</si>
  <si>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</si>
  <si>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</si>
  <si>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</si>
  <si>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</si>
  <si>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</si>
  <si>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</si>
  <si>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</si>
  <si>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</si>
  <si>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</si>
  <si>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</si>
  <si>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</si>
  <si>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</si>
  <si>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</si>
  <si>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</si>
  <si>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</si>
  <si>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</si>
  <si>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</si>
  <si>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</si>
  <si>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</si>
  <si>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</si>
  <si>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</si>
  <si>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</si>
  <si>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</si>
  <si>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</si>
  <si>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</si>
  <si>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</si>
  <si>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</si>
  <si>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</si>
  <si>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</si>
  <si>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</si>
  <si>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</si>
  <si>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</si>
  <si>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</si>
  <si>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</si>
  <si>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</si>
  <si>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</si>
  <si>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</si>
  <si>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</si>
  <si>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</si>
  <si>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</si>
  <si>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</si>
  <si>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</si>
  <si>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</si>
  <si>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</si>
  <si>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</si>
  <si>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</si>
  <si>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</si>
  <si>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</si>
  <si>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</si>
  <si>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</si>
  <si>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</si>
  <si>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</si>
  <si>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</si>
  <si>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</si>
  <si>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</si>
  <si>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</si>
  <si>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</si>
  <si>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</si>
  <si>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</si>
  <si>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</si>
  <si>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</si>
  <si>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</si>
  <si>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</si>
  <si>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</si>
  <si>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</si>
  <si>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</si>
  <si>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</si>
  <si>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</si>
  <si>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</si>
  <si>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</si>
  <si>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</si>
  <si>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</si>
  <si>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</si>
  <si>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</si>
  <si>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</si>
  <si>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</si>
  <si>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</si>
  <si>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</si>
  <si>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</si>
  <si>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</si>
  <si>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</si>
  <si>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</si>
  <si>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</si>
  <si>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</si>
  <si>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</si>
  <si>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</si>
  <si>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</si>
  <si>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</si>
  <si>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</si>
  <si>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</si>
  <si>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</si>
  <si>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</si>
  <si>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</si>
  <si>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</si>
  <si>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</si>
  <si>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</si>
  <si>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</si>
  <si>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</si>
  <si>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</si>
  <si>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</si>
  <si>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</si>
  <si>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</si>
  <si>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</si>
  <si>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</si>
  <si>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</si>
  <si>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</si>
  <si>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</si>
  <si>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</si>
  <si>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</si>
  <si>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</si>
  <si>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</si>
  <si>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</si>
  <si>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</si>
  <si>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</si>
  <si>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</si>
  <si>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</si>
  <si>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</si>
  <si>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</si>
  <si>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</si>
  <si>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</si>
  <si>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</si>
  <si>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</si>
  <si>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</si>
  <si>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</si>
  <si>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</si>
  <si>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</si>
  <si>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</si>
  <si>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</si>
  <si>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</si>
  <si>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</si>
  <si>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</si>
  <si>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</si>
  <si>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</si>
  <si>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</si>
  <si>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</si>
  <si>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</si>
  <si>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</si>
  <si>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</si>
  <si>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</si>
  <si>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</si>
  <si>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</si>
  <si>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</si>
  <si>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</si>
  <si>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</si>
  <si>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</si>
  <si>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</si>
  <si>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</si>
  <si>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</si>
  <si>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</si>
  <si>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</si>
  <si>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</si>
  <si>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</si>
  <si>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</si>
  <si>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</si>
  <si>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</si>
  <si>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</si>
  <si>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</si>
  <si>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</si>
  <si>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</si>
  <si>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</si>
  <si>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</si>
  <si>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</si>
  <si>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</si>
  <si>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</si>
  <si>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</si>
  <si>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</si>
  <si>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</si>
  <si>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</si>
  <si>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</si>
  <si>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</si>
  <si>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</si>
  <si>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</si>
  <si>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</si>
  <si>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</si>
  <si>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</si>
  <si>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</si>
  <si>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</si>
  <si>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</si>
  <si>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</si>
  <si>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</si>
  <si>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</si>
  <si>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</si>
  <si>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</si>
  <si>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</si>
  <si>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</si>
  <si>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</si>
  <si>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</si>
  <si>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</si>
  <si>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</si>
  <si>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</si>
  <si>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</si>
  <si>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</si>
  <si>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</si>
  <si>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</si>
  <si>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</si>
  <si>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</si>
  <si>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</si>
  <si>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</si>
  <si>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</si>
  <si>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</si>
  <si>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</si>
  <si>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</si>
  <si>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</si>
  <si>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</si>
  <si>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</si>
  <si>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</si>
  <si>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</si>
  <si>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</si>
  <si>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</si>
  <si>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</si>
  <si>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</si>
  <si>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</si>
  <si>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</si>
  <si>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</si>
  <si>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</si>
  <si>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</si>
  <si>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</si>
  <si>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</si>
  <si>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</si>
  <si>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</si>
  <si>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</si>
  <si>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</si>
  <si>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</si>
  <si>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</si>
  <si>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</si>
  <si>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</si>
  <si>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</si>
  <si>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</si>
  <si>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</si>
  <si>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</si>
  <si>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</si>
  <si>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</si>
  <si>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</si>
  <si>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</si>
  <si>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</si>
  <si>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</si>
  <si>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</si>
  <si>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</si>
  <si>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</si>
  <si>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</si>
  <si>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</si>
  <si>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</si>
  <si>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</si>
  <si>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</si>
  <si>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</si>
  <si>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</si>
  <si>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</si>
  <si>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</si>
  <si>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</si>
  <si>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</si>
  <si>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</si>
  <si>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</si>
  <si>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</si>
  <si>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</si>
  <si>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</si>
  <si>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</si>
  <si>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</si>
  <si>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</si>
  <si>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</si>
  <si>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</si>
  <si>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</si>
  <si>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</si>
  <si>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</si>
  <si>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</si>
  <si>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</si>
  <si>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</si>
  <si>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</si>
  <si>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</si>
  <si>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</si>
  <si>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</si>
  <si>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</si>
  <si>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</si>
  <si>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</si>
  <si>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</si>
  <si>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</si>
  <si>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</si>
  <si>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</si>
  <si>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</si>
  <si>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</si>
  <si>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</si>
  <si>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</si>
  <si>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</si>
  <si>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</si>
  <si>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</si>
  <si>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</si>
  <si>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</si>
  <si>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</si>
  <si>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</si>
  <si>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</si>
  <si>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</si>
  <si>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</si>
  <si>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</si>
  <si>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</si>
  <si>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</si>
  <si>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</si>
  <si>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</si>
  <si>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</si>
  <si>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</si>
  <si>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</si>
  <si>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</si>
  <si>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</si>
  <si>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</si>
  <si>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</si>
  <si>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</si>
  <si>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</si>
  <si>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</si>
  <si>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</si>
  <si>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</si>
  <si>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</si>
  <si>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</si>
  <si>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</si>
  <si>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</si>
  <si>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</si>
  <si>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</si>
  <si>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</si>
  <si>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</si>
  <si>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</si>
  <si>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</si>
  <si>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</si>
  <si>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</si>
  <si>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</si>
  <si>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</si>
  <si>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</si>
  <si>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</si>
  <si>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</si>
  <si>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</si>
  <si>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</si>
  <si>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</si>
  <si>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</si>
  <si>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</si>
  <si>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</si>
  <si>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</si>
  <si>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</si>
  <si>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</si>
  <si>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</si>
  <si>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</si>
  <si>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</si>
  <si>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</si>
  <si>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</si>
  <si>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</si>
  <si>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</si>
  <si>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</si>
  <si>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</si>
  <si>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</si>
  <si>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</si>
  <si>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</si>
  <si>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</si>
  <si>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</si>
  <si>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</si>
  <si>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</si>
  <si>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</si>
  <si>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</si>
  <si>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</si>
  <si>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</si>
  <si>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</si>
  <si>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</si>
  <si>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</si>
  <si>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</si>
  <si>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</si>
  <si>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</si>
  <si>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</si>
  <si>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</si>
  <si>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</si>
  <si>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</si>
  <si>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</si>
  <si>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</si>
  <si>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</si>
  <si>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</si>
  <si>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</si>
  <si>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</si>
  <si>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</si>
  <si>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</si>
  <si>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</si>
  <si>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</si>
  <si>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</si>
  <si>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</si>
  <si>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</si>
  <si>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</si>
  <si>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</si>
  <si>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</si>
  <si>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</si>
  <si>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</si>
  <si>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</si>
  <si>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</si>
  <si>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</si>
  <si>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</si>
  <si>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</si>
  <si>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</si>
  <si>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</si>
  <si>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</si>
  <si>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</si>
  <si>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</si>
  <si>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</si>
  <si>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</si>
  <si>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</si>
  <si>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</si>
  <si>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</si>
  <si>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</si>
  <si>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</si>
  <si>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</si>
  <si>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</si>
  <si>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</si>
  <si>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</si>
  <si>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</si>
  <si>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</si>
  <si>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</si>
  <si>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</si>
  <si>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</si>
  <si>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</si>
  <si>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</si>
  <si>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</si>
  <si>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</si>
  <si>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</si>
  <si>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</si>
  <si>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</si>
  <si>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</si>
  <si>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</si>
  <si>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</si>
  <si>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</si>
  <si>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</si>
  <si>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</si>
  <si>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</si>
  <si>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</si>
  <si>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</si>
  <si>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</si>
  <si>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</si>
  <si>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</si>
  <si>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</si>
  <si>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</si>
  <si>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</si>
  <si>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</si>
  <si>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</si>
  <si>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</si>
  <si>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</si>
  <si>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</si>
  <si>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</si>
  <si>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</si>
  <si>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</si>
  <si>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</si>
  <si>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</si>
  <si>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</si>
  <si>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</si>
  <si>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</si>
  <si>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</si>
  <si>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</si>
  <si>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</si>
  <si>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</si>
  <si>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</si>
  <si>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</si>
  <si>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</si>
  <si>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</si>
  <si>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</si>
  <si>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</si>
  <si>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</si>
  <si>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</si>
  <si>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</si>
  <si>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</si>
  <si>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</si>
  <si>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</si>
  <si>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</si>
  <si>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</si>
  <si>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</si>
  <si>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</si>
  <si>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</si>
  <si>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</si>
  <si>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</si>
  <si>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</si>
  <si>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</si>
  <si>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</si>
  <si>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</si>
  <si>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</si>
  <si>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</si>
  <si>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</si>
  <si>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</si>
  <si>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</si>
  <si>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</si>
  <si>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</si>
  <si>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</si>
  <si>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</si>
  <si>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</si>
  <si>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</si>
  <si>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</si>
  <si>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</si>
  <si>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</si>
  <si>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</si>
  <si>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</si>
  <si>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</si>
  <si>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</si>
  <si>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</si>
  <si>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</si>
  <si>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</si>
  <si>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</si>
  <si>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</si>
  <si>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</si>
  <si>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</si>
  <si>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</si>
  <si>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</si>
  <si>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</si>
  <si>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</si>
  <si>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</si>
  <si>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</si>
  <si>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</si>
  <si>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</si>
  <si>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</si>
  <si>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</si>
  <si>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</si>
  <si>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</si>
  <si>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</si>
  <si>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</si>
  <si>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</si>
  <si>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</si>
  <si>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</si>
  <si>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</si>
  <si>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</si>
  <si>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</si>
  <si>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</si>
  <si>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</si>
  <si>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</si>
  <si>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</si>
  <si>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</si>
  <si>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</si>
  <si>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</si>
  <si>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</si>
  <si>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</si>
  <si>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</si>
  <si>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</si>
  <si>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</si>
  <si>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</si>
  <si>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</si>
  <si>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</si>
  <si>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</si>
  <si>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</si>
  <si>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</si>
  <si>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</si>
  <si>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</si>
  <si>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</si>
  <si>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</si>
  <si>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</si>
  <si>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</si>
  <si>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</si>
  <si>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</si>
  <si>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</si>
  <si>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</si>
  <si>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</si>
  <si>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</si>
  <si>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</si>
  <si>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</si>
  <si>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</si>
  <si>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</si>
  <si>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</si>
  <si>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</si>
  <si>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</si>
  <si>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</si>
  <si>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</si>
  <si>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</si>
  <si>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</si>
  <si>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</si>
  <si>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</si>
  <si>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</si>
  <si>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</si>
  <si>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</si>
  <si>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</si>
  <si>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</si>
  <si>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</si>
  <si>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</si>
  <si>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</si>
  <si>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</si>
  <si>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</si>
  <si>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</si>
  <si>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</si>
  <si>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</si>
  <si>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</si>
  <si>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</si>
  <si>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</si>
  <si>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</si>
  <si>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</si>
  <si>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</si>
  <si>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</si>
  <si>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</si>
  <si>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</si>
  <si>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</si>
  <si>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</si>
  <si>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</si>
  <si>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</si>
  <si>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</si>
  <si>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</si>
  <si>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</si>
  <si>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</si>
  <si>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</si>
  <si>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</si>
  <si>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</si>
  <si>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</si>
  <si>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</si>
  <si>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</si>
  <si>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</si>
  <si>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</si>
  <si>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</si>
  <si>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</si>
  <si>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</si>
  <si>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</si>
  <si>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</si>
  <si>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</si>
  <si>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</si>
  <si>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</si>
  <si>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</si>
  <si>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</si>
  <si>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</si>
  <si>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</si>
  <si>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</si>
  <si>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</si>
  <si>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</si>
  <si>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</si>
  <si>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</si>
  <si>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</si>
  <si>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</si>
  <si>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</si>
  <si>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</si>
  <si>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</si>
  <si>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</si>
  <si>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</si>
  <si>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</si>
  <si>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</si>
  <si>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</si>
  <si>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</si>
  <si>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</si>
  <si>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</si>
  <si>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</si>
  <si>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</si>
  <si>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</si>
  <si>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</si>
  <si>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</si>
  <si>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</si>
  <si>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</si>
  <si>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</si>
  <si>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</si>
  <si>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</si>
  <si>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</si>
  <si>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</si>
  <si>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</si>
  <si>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</si>
  <si>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</si>
  <si>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</si>
  <si>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</si>
  <si>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</si>
  <si>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</si>
  <si>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</si>
  <si>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</si>
  <si>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</si>
  <si>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</si>
  <si>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</si>
  <si>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</si>
  <si>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</si>
  <si>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</si>
  <si>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</si>
  <si>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</si>
  <si>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</si>
  <si>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</si>
  <si>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</si>
  <si>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</si>
  <si>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</si>
  <si>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</si>
  <si>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</si>
  <si>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</si>
  <si>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</si>
  <si>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</si>
  <si>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</si>
  <si>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</si>
  <si>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</si>
  <si>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</si>
  <si>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</si>
  <si>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</si>
  <si>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</si>
  <si>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</si>
  <si>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</si>
  <si>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</si>
  <si>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</si>
  <si>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</si>
  <si>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</si>
  <si>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</si>
  <si>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</si>
  <si>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</si>
  <si>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</si>
  <si>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</si>
  <si>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</si>
  <si>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</si>
  <si>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</si>
  <si>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</si>
  <si>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</si>
  <si>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</si>
  <si>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</si>
  <si>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</si>
  <si>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</si>
  <si>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</si>
  <si>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</si>
  <si>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</si>
  <si>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</si>
  <si>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</si>
  <si>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</si>
  <si>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</si>
  <si>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</si>
  <si>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</si>
  <si>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</si>
  <si>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</si>
  <si>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</si>
  <si>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</si>
  <si>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</si>
  <si>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</si>
  <si>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</si>
  <si>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</si>
  <si>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</si>
  <si>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</si>
  <si>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</si>
  <si>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</si>
  <si>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</si>
  <si>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</si>
  <si>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</si>
  <si>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</si>
  <si>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</si>
  <si>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</si>
  <si>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</si>
  <si>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</si>
  <si>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</si>
  <si>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</si>
  <si>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</si>
  <si>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</si>
  <si>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</si>
  <si>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</si>
  <si>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</si>
  <si>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</si>
  <si>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</si>
  <si>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</si>
  <si>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</si>
  <si>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</si>
  <si>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</si>
  <si>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</si>
  <si>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</si>
  <si>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</si>
  <si>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</si>
  <si>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</si>
  <si>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</si>
  <si>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</si>
  <si>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</si>
  <si>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</si>
  <si>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</si>
  <si>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</si>
  <si>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</si>
  <si>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</si>
  <si>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</si>
  <si>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</si>
  <si>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</si>
  <si>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</si>
  <si>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</si>
  <si>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</si>
  <si>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</si>
  <si>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</si>
  <si>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</si>
  <si>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</si>
  <si>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</si>
  <si>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</si>
  <si>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</si>
  <si>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</si>
  <si>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</si>
  <si>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</si>
  <si>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</si>
  <si>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</si>
  <si>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</si>
  <si>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</si>
  <si>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</si>
  <si>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</si>
  <si>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</si>
  <si>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</si>
  <si>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</si>
  <si>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</si>
  <si>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</si>
  <si>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</si>
  <si>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</si>
  <si>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</si>
  <si>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</si>
  <si>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</si>
  <si>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</si>
  <si>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</si>
  <si>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</si>
  <si>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</si>
  <si>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</si>
  <si>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</si>
  <si>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</si>
  <si>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</si>
  <si>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</si>
  <si>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</si>
  <si>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</si>
  <si>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</si>
  <si>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</si>
  <si>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</si>
  <si>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</si>
  <si>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</si>
  <si>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</si>
  <si>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</si>
  <si>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</si>
  <si>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</si>
  <si>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</si>
  <si>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</si>
  <si>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</si>
  <si>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</si>
  <si>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</si>
  <si>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</si>
  <si>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</si>
  <si>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</si>
  <si>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</si>
  <si>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</si>
  <si>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</si>
  <si>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</si>
  <si>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</si>
  <si>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</si>
  <si>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</si>
  <si>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</si>
  <si>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</si>
  <si>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</si>
  <si>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</si>
  <si>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</si>
  <si>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</si>
  <si>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</si>
  <si>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</si>
  <si>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</si>
  <si>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</si>
  <si>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</si>
  <si>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</si>
  <si>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</si>
  <si>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</si>
  <si>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</si>
  <si>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</si>
  <si>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</si>
  <si>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</si>
  <si>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</si>
  <si>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</si>
  <si>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</si>
  <si>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</si>
  <si>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</si>
  <si>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</si>
  <si>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</si>
  <si>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</si>
  <si>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</si>
  <si>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</si>
  <si>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</si>
  <si>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</si>
  <si>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</si>
  <si>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</si>
  <si>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</si>
  <si>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</si>
  <si>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</si>
  <si>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</si>
  <si>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</si>
  <si>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</si>
  <si>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</si>
  <si>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</si>
  <si>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</si>
  <si>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</si>
  <si>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</si>
  <si>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</si>
  <si>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</si>
  <si>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</si>
  <si>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</si>
  <si>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</si>
  <si>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</si>
  <si>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</si>
  <si>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</si>
  <si>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</si>
  <si>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</si>
  <si>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</si>
  <si>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</si>
  <si>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</si>
  <si>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</si>
  <si>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</si>
  <si>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</si>
  <si>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</si>
  <si>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</si>
  <si>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</si>
  <si>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</si>
  <si>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</si>
  <si>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</si>
  <si>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</si>
  <si>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</si>
  <si>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</si>
  <si>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</si>
  <si>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</si>
  <si>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</si>
  <si>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</si>
  <si>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</si>
  <si>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</si>
  <si>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</si>
  <si>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</si>
  <si>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</si>
  <si>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</si>
  <si>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</si>
  <si>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</si>
  <si>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</si>
  <si>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</si>
  <si>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</si>
  <si>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</si>
  <si>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</si>
  <si>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</si>
  <si>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</si>
  <si>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</si>
  <si>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</si>
  <si>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</si>
  <si>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</si>
  <si>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</si>
  <si>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</si>
  <si>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</si>
  <si>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</si>
  <si>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</si>
  <si>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</si>
  <si>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</si>
  <si>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</si>
  <si>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</si>
  <si>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</si>
  <si>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</si>
  <si>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</si>
  <si>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</si>
  <si>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</si>
  <si>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</si>
  <si>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</si>
  <si>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</si>
  <si>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</si>
  <si>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</si>
  <si>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</si>
  <si>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</si>
  <si>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</si>
  <si>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</si>
  <si>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</si>
  <si>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</si>
  <si>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</si>
  <si>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</si>
  <si>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</si>
  <si>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</si>
  <si>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</si>
  <si>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</si>
  <si>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</si>
  <si>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</si>
  <si>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</si>
  <si>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</si>
  <si>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</si>
  <si>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</si>
  <si>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</si>
  <si>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</si>
  <si>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</si>
  <si>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</si>
  <si>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</si>
  <si>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</si>
  <si>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</si>
  <si>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</si>
  <si>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</si>
  <si>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</si>
  <si>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</si>
  <si>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</si>
  <si>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</si>
  <si>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</si>
  <si>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</si>
  <si>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</si>
  <si>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</si>
  <si>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</si>
  <si>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</si>
  <si>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</si>
  <si>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</si>
  <si>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</si>
  <si>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</si>
  <si>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</si>
  <si>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</si>
  <si>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</si>
  <si>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</si>
  <si>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</si>
  <si>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</si>
  <si>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</si>
  <si>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</si>
  <si>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</si>
  <si>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</si>
  <si>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</si>
  <si>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</si>
  <si>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</si>
  <si>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</si>
  <si>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</si>
  <si>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</si>
  <si>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</si>
  <si>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</si>
  <si>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</si>
  <si>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</si>
  <si>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</si>
  <si>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</si>
  <si>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</si>
  <si>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</si>
  <si>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</si>
  <si>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</si>
  <si>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</si>
  <si>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</si>
  <si>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</si>
  <si>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</si>
  <si>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</si>
  <si>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</si>
  <si>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</si>
  <si>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</si>
  <si>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</si>
  <si>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</si>
  <si>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</si>
  <si>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</si>
  <si>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</si>
  <si>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</si>
  <si>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</si>
  <si>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</si>
  <si>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</si>
  <si>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</si>
  <si>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</si>
  <si>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</si>
  <si>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</si>
  <si>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</si>
  <si>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</si>
  <si>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</si>
  <si>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</si>
  <si>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</si>
  <si>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</si>
  <si>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</si>
  <si>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</si>
  <si>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</si>
  <si>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</si>
  <si>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</si>
  <si>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</si>
  <si>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</si>
  <si>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</si>
  <si>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</si>
  <si>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</si>
  <si>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</si>
  <si>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</si>
  <si>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</si>
  <si>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</si>
  <si>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</si>
  <si>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</si>
  <si>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</si>
  <si>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</si>
  <si>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</si>
  <si>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</si>
  <si>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</si>
  <si>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</si>
  <si>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</si>
  <si>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</si>
  <si>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</si>
  <si>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</si>
  <si>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</si>
  <si>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</si>
  <si>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</si>
  <si>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</si>
  <si>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</si>
  <si>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</si>
  <si>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</si>
  <si>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</si>
  <si>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</si>
  <si>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</si>
  <si>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</si>
  <si>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</si>
  <si>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</si>
  <si>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</si>
  <si>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</si>
  <si>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</si>
  <si>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</si>
  <si>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</si>
  <si>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</si>
  <si>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</si>
  <si>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</si>
  <si>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</si>
  <si>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</si>
  <si>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</si>
  <si>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</si>
  <si>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</si>
  <si>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</si>
  <si>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</si>
  <si>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</si>
  <si>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</si>
  <si>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</si>
  <si>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</si>
  <si>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</si>
  <si>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</si>
  <si>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</si>
  <si>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</si>
  <si>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</si>
  <si>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</si>
  <si>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</si>
  <si>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</si>
  <si>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</si>
  <si>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</si>
  <si>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</si>
  <si>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</si>
  <si>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</si>
  <si>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</si>
  <si>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</si>
  <si>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</si>
  <si>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</si>
  <si>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</si>
  <si>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</si>
  <si>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</si>
  <si>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</si>
  <si>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</si>
  <si>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</si>
  <si>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</si>
  <si>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</si>
  <si>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</si>
  <si>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</si>
  <si>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</si>
  <si>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</si>
  <si>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</si>
  <si>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</si>
  <si>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</si>
  <si>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</si>
  <si>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</si>
  <si>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</si>
  <si>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</si>
  <si>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</si>
  <si>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</si>
  <si>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</si>
  <si>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</si>
  <si>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</si>
  <si>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</si>
  <si>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</si>
  <si>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</si>
  <si>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</si>
  <si>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</si>
  <si>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</si>
  <si>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</si>
  <si>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</si>
  <si>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</si>
  <si>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</si>
  <si>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</si>
  <si>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</si>
  <si>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</si>
  <si>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</si>
  <si>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</si>
  <si>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</si>
  <si>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</si>
  <si>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</si>
  <si>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</si>
  <si>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</si>
  <si>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</si>
  <si>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</si>
  <si>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</si>
  <si>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</si>
  <si>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</si>
  <si>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</si>
  <si>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</si>
  <si>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</si>
  <si>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</si>
  <si>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</si>
  <si>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</si>
  <si>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</si>
  <si>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</si>
  <si>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</si>
  <si>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</si>
  <si>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</si>
  <si>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</si>
  <si>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</si>
  <si>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</si>
  <si>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</si>
  <si>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</si>
  <si>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</si>
  <si>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</si>
  <si>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</si>
  <si>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</si>
  <si>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</si>
  <si>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</si>
  <si>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</si>
  <si>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</si>
  <si>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</si>
  <si>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</si>
  <si>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</si>
  <si>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</si>
  <si>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</si>
  <si>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</si>
  <si>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</si>
  <si>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</si>
  <si>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</si>
  <si>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</si>
  <si>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</si>
  <si>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</si>
  <si>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</si>
  <si>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</si>
  <si>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</si>
  <si>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</si>
  <si>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</si>
  <si>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</si>
  <si>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</si>
  <si>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</si>
  <si>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</si>
  <si>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</si>
  <si>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</si>
  <si>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</si>
  <si>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</si>
  <si>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</si>
  <si>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</si>
  <si>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</si>
  <si>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</si>
  <si>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</si>
  <si>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</si>
  <si>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</si>
  <si>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</si>
  <si>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</si>
  <si>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</si>
  <si>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</si>
  <si>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</si>
  <si>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</si>
  <si>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</si>
  <si>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</si>
  <si>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</si>
  <si>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</si>
  <si>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</si>
  <si>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</si>
  <si>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</si>
  <si>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</si>
  <si>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</si>
  <si>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</si>
  <si>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</si>
  <si>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</si>
  <si>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</si>
  <si>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</si>
  <si>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</si>
  <si>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</si>
  <si>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</si>
  <si>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</si>
  <si>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</si>
  <si>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</si>
  <si>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</si>
  <si>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</si>
  <si>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</si>
  <si>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</si>
  <si>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</si>
  <si>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</si>
  <si>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</si>
  <si>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</si>
  <si>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</si>
  <si>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</si>
  <si>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</si>
  <si>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</si>
  <si>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</si>
  <si>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</si>
  <si>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</si>
  <si>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</si>
  <si>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</si>
  <si>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</si>
  <si>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</si>
  <si>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</si>
  <si>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</si>
  <si>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</si>
  <si>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</si>
  <si>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</si>
  <si>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</si>
  <si>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</si>
  <si>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</si>
  <si>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</si>
  <si>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</si>
  <si>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</si>
  <si>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</si>
  <si>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</si>
  <si>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</si>
  <si>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</si>
  <si>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</si>
  <si>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</si>
  <si>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</si>
  <si>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</si>
  <si>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</si>
  <si>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</si>
  <si>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</si>
  <si>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</si>
  <si>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</si>
  <si>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</si>
  <si>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</si>
  <si>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</si>
  <si>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</si>
  <si>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</si>
  <si>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</si>
  <si>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</si>
  <si>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</si>
  <si>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</si>
  <si>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</si>
  <si>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</si>
  <si>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</si>
  <si>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</si>
  <si>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</si>
  <si>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</si>
  <si>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</si>
  <si>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</si>
  <si>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</si>
  <si>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</si>
  <si>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</si>
  <si>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</si>
  <si>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</si>
  <si>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</si>
  <si>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</si>
  <si>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</si>
  <si>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</si>
  <si>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</si>
  <si>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</si>
  <si>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</si>
  <si>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</si>
  <si>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</si>
  <si>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</si>
  <si>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</si>
  <si>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</si>
  <si>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</si>
  <si>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</si>
  <si>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</si>
  <si>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</si>
  <si>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</si>
  <si>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</si>
  <si>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</si>
  <si>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</si>
  <si>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</si>
  <si>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</si>
  <si>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</si>
  <si>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</si>
  <si>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</si>
  <si>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</si>
  <si>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</si>
  <si>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</si>
  <si>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</si>
  <si>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</si>
  <si>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</si>
  <si>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</si>
  <si>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</si>
  <si>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</si>
  <si>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</si>
  <si>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</si>
  <si>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</si>
  <si>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</si>
  <si>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</si>
  <si>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</si>
  <si>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</si>
  <si>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</si>
  <si>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</si>
  <si>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</si>
  <si>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</si>
  <si>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</si>
  <si>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</si>
  <si>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</si>
  <si>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</si>
  <si>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</si>
  <si>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</si>
  <si>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</si>
  <si>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</si>
  <si>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</si>
  <si>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</si>
  <si>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</si>
  <si>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</si>
  <si>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</si>
  <si>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</si>
  <si>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</si>
  <si>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</si>
  <si>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</si>
  <si>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</si>
  <si>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</si>
  <si>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</si>
  <si>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</si>
  <si>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</si>
  <si>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</si>
  <si>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</si>
  <si>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</si>
  <si>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</si>
  <si>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</si>
  <si>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</si>
  <si>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</si>
  <si>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</si>
  <si>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</si>
  <si>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</si>
  <si>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</si>
  <si>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</si>
  <si>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</si>
  <si>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</si>
  <si>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</si>
  <si>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</si>
  <si>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</si>
  <si>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</si>
  <si>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</si>
  <si>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</si>
  <si>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</si>
  <si>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</si>
  <si>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</si>
  <si>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</si>
  <si>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</si>
  <si>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</si>
  <si>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</si>
  <si>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</si>
  <si>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</si>
  <si>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</si>
  <si>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</si>
  <si>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</si>
  <si>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</si>
  <si>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</si>
  <si>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</si>
  <si>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</si>
  <si>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</si>
  <si>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</si>
  <si>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</si>
  <si>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</si>
  <si>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</si>
  <si>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</si>
  <si>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</si>
  <si>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</si>
  <si>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</si>
  <si>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</si>
  <si>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</si>
  <si>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</si>
  <si>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</si>
  <si>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</si>
  <si>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</si>
  <si>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</si>
  <si>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</si>
  <si>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</si>
  <si>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</si>
  <si>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</si>
  <si>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</si>
  <si>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</si>
  <si>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</si>
  <si>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</si>
  <si>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</si>
  <si>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</si>
  <si>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</si>
  <si>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</si>
  <si>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</si>
  <si>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</si>
  <si>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</si>
  <si>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</si>
  <si>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</si>
  <si>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</si>
  <si>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</si>
  <si>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</si>
  <si>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</si>
  <si>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</si>
  <si>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</si>
  <si>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</si>
  <si>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</si>
  <si>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</si>
  <si>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</si>
  <si>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</si>
  <si>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</si>
  <si>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</si>
  <si>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</si>
  <si>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</si>
  <si>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</si>
  <si>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</si>
  <si>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</si>
  <si>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</si>
  <si>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</si>
  <si>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</si>
  <si>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</si>
  <si>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</si>
  <si>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</si>
  <si>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</si>
  <si>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</si>
  <si>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</si>
  <si>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</si>
  <si>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</si>
  <si>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</si>
  <si>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</si>
  <si>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</si>
  <si>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</si>
  <si>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</si>
  <si>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</si>
  <si>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</si>
  <si>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</si>
  <si>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</si>
  <si>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</si>
  <si>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</si>
  <si>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</si>
  <si>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</si>
  <si>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</si>
  <si>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</si>
  <si>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</si>
  <si>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</si>
  <si>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</si>
  <si>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</si>
  <si>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</si>
  <si>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</si>
  <si>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</si>
  <si>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</si>
  <si>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</si>
  <si>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</si>
  <si>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</si>
  <si>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</si>
  <si>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</si>
  <si>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</si>
  <si>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</si>
  <si>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</si>
  <si>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</si>
  <si>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</si>
  <si>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</si>
  <si>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</si>
  <si>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</si>
  <si>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</si>
  <si>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</si>
  <si>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</si>
  <si>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</si>
  <si>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</si>
  <si>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</si>
  <si>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</si>
  <si>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</si>
  <si>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</si>
  <si>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</si>
  <si>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</si>
  <si>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</si>
  <si>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</si>
  <si>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</si>
  <si>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</si>
  <si>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</si>
  <si>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</si>
  <si>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</si>
  <si>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</si>
  <si>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</si>
  <si>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</si>
  <si>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</si>
  <si>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</si>
  <si>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</si>
  <si>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</si>
  <si>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</si>
  <si>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</si>
  <si>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</si>
  <si>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</si>
  <si>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</si>
  <si>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</si>
  <si>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</si>
  <si>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</si>
  <si>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</si>
  <si>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</si>
  <si>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</si>
  <si>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</si>
  <si>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</si>
  <si>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</si>
  <si>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</si>
  <si>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</si>
  <si>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</si>
  <si>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</si>
  <si>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</si>
  <si>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</si>
  <si>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</si>
  <si>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</si>
  <si>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</si>
  <si>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</si>
  <si>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</si>
  <si>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</si>
  <si>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</si>
  <si>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</si>
  <si>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</si>
  <si>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</si>
  <si>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</si>
  <si>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</si>
  <si>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</si>
  <si>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</si>
  <si>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</si>
  <si>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</si>
  <si>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</si>
  <si>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</si>
  <si>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</si>
  <si>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</si>
  <si>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</si>
  <si>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</si>
  <si>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</si>
  <si>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</si>
  <si>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</si>
  <si>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</si>
  <si>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</si>
  <si>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</si>
  <si>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</si>
  <si>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</si>
  <si>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</si>
  <si>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</si>
  <si>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</si>
  <si>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</si>
  <si>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</si>
  <si>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</si>
  <si>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</si>
  <si>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</si>
  <si>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</si>
  <si>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</si>
  <si>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</si>
  <si>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</si>
  <si>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</si>
  <si>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</si>
  <si>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</si>
  <si>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</si>
  <si>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</si>
  <si>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</si>
  <si>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</si>
  <si>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</si>
  <si>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</si>
  <si>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</si>
  <si>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</si>
  <si>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</si>
  <si>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</si>
  <si>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</si>
  <si>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</si>
  <si>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</si>
  <si>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</si>
  <si>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</si>
  <si>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</si>
  <si>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</si>
  <si>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</si>
  <si>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</si>
  <si>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</si>
  <si>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</si>
  <si>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</si>
  <si>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</si>
  <si>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</si>
  <si>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</si>
  <si>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</si>
  <si>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</si>
  <si>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</si>
  <si>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</si>
  <si>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</si>
  <si>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</si>
  <si>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</si>
  <si>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</si>
  <si>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</si>
  <si>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</si>
  <si>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</si>
  <si>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</si>
  <si>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</si>
  <si>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</si>
  <si>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</si>
  <si>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</si>
  <si>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</si>
  <si>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</si>
  <si>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</si>
  <si>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</si>
  <si>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</si>
  <si>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</si>
  <si>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</si>
  <si>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</si>
  <si>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</si>
  <si>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</si>
  <si>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</si>
  <si>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</si>
  <si>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</si>
  <si>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</si>
  <si>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</si>
  <si>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</si>
  <si>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</si>
  <si>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</si>
  <si>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</si>
  <si>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</si>
  <si>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</si>
  <si>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</si>
  <si>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</si>
  <si>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</si>
  <si>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</si>
  <si>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</si>
  <si>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</si>
  <si>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</si>
  <si>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</si>
  <si>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</si>
  <si>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</si>
  <si>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</si>
  <si>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</si>
  <si>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</si>
  <si>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</si>
  <si>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</si>
  <si>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</si>
  <si>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</si>
  <si>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</si>
  <si>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</si>
  <si>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</si>
  <si>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</si>
  <si>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</si>
  <si>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</si>
  <si>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</si>
  <si>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</si>
  <si>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</si>
  <si>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</si>
  <si>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</si>
  <si>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</si>
  <si>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</si>
  <si>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</si>
  <si>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</si>
  <si>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</si>
  <si>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</si>
  <si>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</si>
  <si>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</si>
  <si>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</si>
  <si>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</si>
  <si>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</si>
  <si>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</si>
  <si>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</si>
  <si>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</si>
  <si>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</si>
  <si>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</si>
  <si>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</si>
  <si>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</si>
  <si>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</si>
  <si>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</si>
  <si>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</si>
  <si>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</si>
  <si>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</si>
  <si>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</si>
  <si>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</si>
  <si>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</si>
  <si>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</si>
  <si>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</si>
  <si>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</si>
  <si>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</si>
  <si>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</si>
  <si>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</si>
  <si>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</si>
  <si>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</si>
  <si>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</si>
  <si>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</si>
  <si>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</si>
  <si>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</si>
  <si>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</si>
  <si>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</si>
  <si>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</si>
  <si>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</si>
  <si>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</si>
  <si>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</si>
  <si>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</si>
  <si>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</si>
  <si>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</si>
  <si>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</si>
  <si>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</si>
  <si>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</si>
  <si>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</si>
  <si>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</si>
  <si>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</si>
  <si>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</si>
  <si>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</si>
  <si>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</si>
  <si>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</si>
  <si>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</si>
  <si>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</si>
  <si>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</si>
  <si>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</si>
  <si>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</si>
  <si>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</si>
  <si>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</si>
  <si>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</si>
  <si>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</si>
  <si>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</si>
  <si>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</si>
  <si>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</si>
  <si>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</si>
  <si>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</si>
  <si>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</si>
  <si>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</si>
  <si>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</si>
  <si>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</si>
  <si>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</si>
  <si>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</si>
  <si>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</si>
  <si>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</si>
  <si>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</si>
  <si>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</si>
  <si>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</si>
  <si>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</si>
  <si>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</si>
  <si>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</si>
  <si>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</si>
  <si>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</si>
  <si>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</si>
  <si>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</si>
  <si>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</si>
  <si>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</si>
  <si>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</si>
  <si>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</si>
  <si>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</si>
  <si>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</si>
  <si>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</si>
  <si>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</si>
  <si>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</si>
  <si>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</si>
  <si>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</si>
  <si>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</si>
  <si>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</si>
  <si>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</si>
  <si>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</si>
  <si>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</si>
  <si>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</si>
  <si>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</si>
  <si>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</si>
  <si>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</si>
  <si>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</si>
  <si>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</si>
  <si>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</si>
  <si>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</si>
  <si>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</si>
  <si>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</si>
  <si>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</si>
  <si>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</si>
  <si>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</si>
  <si>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</si>
  <si>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</si>
  <si>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</si>
  <si>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</si>
  <si>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</si>
  <si>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</si>
  <si>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</si>
  <si>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</si>
  <si>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</si>
  <si>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</si>
  <si>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</si>
  <si>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</si>
  <si>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</si>
  <si>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</si>
  <si>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</si>
  <si>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</si>
  <si>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</si>
  <si>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</si>
  <si>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</si>
  <si>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</si>
  <si>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</si>
  <si>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</si>
  <si>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</si>
  <si>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</si>
  <si>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</si>
  <si>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</si>
  <si>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</si>
  <si>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</si>
  <si>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</si>
  <si>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</si>
  <si>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</si>
  <si>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</si>
  <si>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</si>
  <si>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</si>
  <si>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</si>
  <si>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</si>
  <si>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</si>
  <si>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</si>
  <si>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</si>
  <si>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</si>
  <si>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</si>
  <si>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</si>
  <si>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</si>
  <si>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</si>
  <si>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</si>
  <si>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</si>
  <si>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</si>
  <si>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</si>
  <si>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</si>
  <si>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</si>
  <si>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</si>
  <si>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</si>
  <si>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</si>
  <si>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</si>
  <si>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</si>
  <si>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</si>
  <si>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</si>
  <si>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</si>
  <si>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</si>
  <si>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</si>
  <si>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</si>
  <si>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</si>
  <si>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</si>
  <si>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</si>
  <si>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</si>
  <si>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</si>
  <si>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</si>
  <si>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</si>
  <si>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</si>
  <si>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</si>
  <si>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</si>
  <si>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</si>
  <si>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</si>
  <si>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</si>
  <si>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</si>
  <si>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</si>
  <si>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</si>
  <si>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</si>
  <si>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</si>
  <si>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</si>
  <si>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</si>
  <si>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</si>
  <si>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</si>
  <si>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</si>
  <si>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</si>
  <si>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</si>
  <si>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</si>
  <si>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</si>
  <si>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</si>
  <si>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</si>
  <si>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</si>
  <si>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</si>
  <si>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</si>
  <si>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</si>
  <si>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</si>
  <si>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</si>
  <si>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</si>
  <si>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</si>
  <si>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</si>
  <si>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</si>
  <si>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</si>
  <si>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</si>
  <si>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</si>
  <si>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</si>
  <si>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</si>
  <si>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</si>
  <si>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</si>
  <si>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</si>
  <si>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</si>
  <si>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</si>
  <si>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</si>
  <si>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</si>
  <si>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</si>
  <si>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</si>
  <si>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</si>
  <si>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</si>
  <si>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</si>
  <si>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</si>
  <si>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</si>
  <si>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</si>
  <si>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</si>
  <si>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</si>
  <si>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</si>
  <si>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</si>
  <si>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</si>
  <si>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</si>
  <si>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</si>
  <si>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</si>
  <si>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</si>
  <si>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</si>
  <si>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</si>
  <si>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</si>
  <si>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</si>
  <si>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</si>
  <si>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</si>
  <si>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</si>
  <si>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</si>
  <si>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</si>
  <si>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</si>
  <si>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</si>
  <si>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</si>
  <si>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</si>
  <si>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</si>
  <si>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</si>
  <si>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</si>
  <si>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</si>
  <si>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</si>
  <si>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</si>
  <si>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</si>
  <si>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</si>
  <si>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</si>
  <si>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</si>
  <si>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</si>
  <si>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</si>
  <si>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</si>
  <si>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</si>
  <si>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</si>
  <si>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</si>
  <si>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</si>
  <si>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</si>
  <si>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</si>
  <si>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</si>
  <si>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</si>
  <si>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</si>
  <si>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</si>
  <si>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</si>
  <si>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</si>
  <si>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</si>
  <si>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</si>
  <si>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</si>
  <si>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</si>
  <si>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</si>
  <si>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</si>
  <si>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</si>
  <si>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</si>
  <si>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</si>
  <si>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</si>
  <si>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</si>
  <si>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</si>
  <si>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</si>
  <si>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</si>
  <si>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</si>
  <si>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</si>
  <si>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</si>
  <si>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</si>
  <si>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</si>
  <si>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</si>
  <si>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</si>
  <si>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</si>
  <si>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</si>
  <si>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</si>
  <si>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</si>
  <si>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</si>
  <si>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</si>
  <si>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</si>
  <si>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</si>
  <si>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</si>
  <si>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</si>
  <si>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</si>
  <si>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</si>
  <si>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</si>
  <si>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</si>
  <si>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</si>
  <si>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</si>
  <si>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</si>
  <si>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</si>
  <si>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</si>
  <si>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</si>
  <si>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</si>
  <si>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</si>
  <si>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</si>
  <si>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</si>
  <si>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</si>
  <si>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</si>
  <si>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</si>
  <si>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</si>
  <si>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</si>
  <si>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</si>
  <si>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</si>
  <si>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</si>
  <si>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</si>
  <si>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</si>
  <si>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</si>
  <si>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</si>
  <si>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</si>
  <si>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</si>
  <si>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</si>
  <si>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</si>
  <si>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</si>
  <si>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</si>
  <si>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</si>
  <si>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</si>
  <si>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</si>
  <si>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</si>
  <si>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</si>
  <si>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</si>
  <si>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</si>
  <si>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</si>
  <si>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</si>
  <si>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</si>
  <si>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</si>
  <si>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</si>
  <si>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</si>
  <si>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</si>
  <si>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</si>
  <si>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</si>
  <si>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</si>
  <si>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</si>
  <si>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</si>
  <si>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</si>
  <si>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</si>
  <si>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</si>
  <si>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</si>
  <si>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</si>
  <si>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</si>
  <si>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</si>
  <si>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</si>
  <si>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</si>
  <si>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</si>
  <si>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</si>
  <si>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</si>
  <si>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</si>
  <si>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</si>
  <si>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</si>
  <si>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</si>
  <si>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</si>
  <si>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</si>
  <si>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</si>
  <si>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</si>
  <si>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</si>
  <si>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</si>
  <si>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</si>
  <si>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</si>
  <si>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</si>
  <si>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</si>
  <si>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</si>
  <si>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</si>
  <si>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</si>
  <si>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</si>
  <si>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</si>
  <si>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</si>
  <si>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</si>
  <si>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</si>
  <si>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</si>
  <si>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</si>
  <si>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</si>
  <si>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</si>
  <si>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</si>
  <si>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</si>
  <si>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</si>
  <si>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</si>
  <si>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</si>
  <si>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</si>
  <si>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</si>
  <si>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</si>
  <si>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</si>
  <si>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</si>
  <si>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</si>
  <si>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</si>
  <si>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</si>
  <si>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</si>
  <si>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</si>
  <si>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</si>
  <si>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</si>
  <si>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</si>
  <si>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</si>
  <si>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</si>
  <si>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</si>
  <si>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</si>
  <si>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</si>
  <si>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</si>
  <si>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</si>
  <si>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</si>
  <si>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</si>
  <si>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</si>
  <si>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</si>
  <si>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</si>
  <si>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</si>
  <si>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</si>
  <si>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</si>
  <si>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</si>
  <si>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</si>
  <si>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</si>
  <si>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</si>
  <si>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</si>
  <si>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</si>
  <si>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</si>
  <si>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</si>
  <si>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</si>
  <si>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</si>
  <si>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</si>
  <si>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</si>
  <si>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</si>
  <si>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</si>
  <si>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</si>
  <si>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</si>
  <si>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</si>
  <si>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</si>
  <si>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</si>
  <si>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</si>
  <si>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</si>
  <si>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</si>
  <si>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</si>
  <si>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</si>
  <si>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</si>
  <si>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</si>
  <si>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</si>
  <si>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</si>
  <si>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</si>
  <si>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</si>
  <si>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</si>
  <si>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</si>
  <si>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</si>
  <si>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</si>
  <si>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</si>
  <si>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</si>
  <si>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</si>
  <si>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</si>
  <si>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</si>
  <si>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</si>
  <si>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</si>
  <si>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</si>
  <si>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</si>
  <si>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</si>
  <si>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</si>
  <si>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</si>
  <si>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</si>
  <si>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</si>
  <si>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</si>
  <si>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</si>
  <si>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</si>
  <si>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</si>
  <si>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</si>
  <si>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</si>
  <si>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</si>
  <si>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</si>
  <si>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</si>
  <si>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</si>
  <si>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</si>
  <si>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</si>
  <si>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</si>
  <si>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</si>
  <si>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</si>
  <si>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</si>
  <si>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</si>
  <si>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</si>
  <si>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</si>
  <si>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</si>
  <si>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</si>
  <si>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</si>
  <si>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</si>
  <si>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</si>
  <si>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</si>
  <si>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</si>
  <si>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</si>
  <si>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</si>
  <si>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</si>
  <si>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</si>
  <si>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</si>
  <si>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</si>
  <si>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</si>
  <si>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</si>
  <si>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</si>
  <si>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</si>
  <si>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</si>
  <si>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</si>
  <si>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</si>
  <si>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</si>
  <si>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</si>
  <si>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</si>
  <si>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</si>
  <si>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</si>
  <si>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</si>
  <si>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</si>
  <si>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</si>
  <si>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</si>
  <si>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</si>
  <si>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</si>
  <si>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</si>
  <si>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</si>
  <si>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</si>
  <si>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</si>
  <si>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</si>
  <si>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</si>
  <si>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</si>
  <si>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</si>
  <si>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</si>
  <si>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</si>
  <si>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</si>
  <si>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</si>
  <si>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</si>
  <si>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</si>
  <si>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</si>
  <si>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</si>
  <si>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</si>
  <si>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</si>
  <si>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</si>
  <si>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</si>
  <si>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</si>
  <si>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</si>
  <si>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</si>
  <si>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</si>
  <si>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</si>
  <si>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</si>
  <si>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</si>
  <si>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</si>
  <si>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</si>
  <si>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</si>
  <si>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</si>
  <si>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</si>
  <si>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</si>
  <si>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</si>
  <si>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</si>
  <si>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</si>
  <si>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</si>
  <si>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</si>
  <si>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</si>
  <si>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</si>
  <si>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</si>
  <si>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</si>
  <si>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</si>
  <si>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</si>
  <si>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</si>
  <si>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</si>
  <si>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</si>
  <si>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</si>
  <si>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</si>
  <si>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</si>
  <si>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</si>
  <si>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</si>
  <si>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</si>
  <si>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</si>
  <si>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</si>
  <si>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</si>
  <si>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</si>
  <si>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</si>
  <si>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</si>
  <si>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</si>
  <si>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</si>
  <si>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</si>
  <si>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</si>
  <si>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</si>
  <si>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</si>
  <si>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</si>
  <si>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</si>
  <si>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</si>
  <si>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</si>
  <si>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</si>
  <si>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</si>
  <si>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</si>
  <si>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</si>
  <si>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</si>
  <si>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</si>
  <si>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</si>
  <si>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</si>
  <si>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</si>
  <si>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</si>
  <si>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</si>
  <si>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</si>
  <si>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</si>
  <si>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</si>
  <si>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</si>
  <si>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</si>
  <si>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</si>
  <si>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</si>
  <si>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</si>
  <si>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</si>
  <si>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</si>
  <si>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</si>
  <si>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</si>
  <si>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</si>
  <si>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</si>
  <si>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</si>
  <si>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</si>
  <si>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</si>
  <si>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</si>
  <si>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</si>
  <si>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</si>
  <si>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</si>
  <si>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</si>
  <si>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</si>
  <si>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</si>
  <si>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</si>
  <si>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</si>
  <si>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</si>
  <si>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</si>
  <si>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</si>
  <si>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</si>
  <si>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</si>
  <si>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</si>
  <si>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</si>
  <si>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</si>
  <si>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</si>
  <si>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</si>
  <si>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</si>
  <si>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</si>
  <si>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</si>
  <si>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</si>
  <si>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</si>
  <si>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</si>
  <si>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</si>
  <si>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</si>
  <si>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</si>
  <si>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</si>
  <si>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</si>
  <si>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</si>
  <si>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</si>
  <si>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</si>
  <si>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</si>
  <si>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</si>
  <si>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</si>
  <si>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</si>
  <si>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</si>
  <si>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</si>
  <si>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</si>
  <si>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</si>
  <si>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</si>
  <si>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</si>
  <si>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</si>
  <si>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</si>
  <si>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</si>
  <si>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</si>
  <si>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</si>
  <si>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</si>
  <si>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</si>
  <si>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</si>
  <si>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</si>
  <si>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</si>
  <si>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</si>
  <si>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</si>
  <si>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</si>
  <si>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</si>
  <si>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</si>
  <si>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</si>
  <si>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</si>
  <si>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</si>
  <si>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</si>
  <si>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</si>
  <si>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</si>
  <si>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</si>
  <si>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</si>
  <si>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</si>
  <si>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</si>
  <si>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</si>
  <si>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</si>
  <si>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</si>
  <si>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</si>
  <si>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</si>
  <si>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</si>
  <si>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</si>
  <si>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</si>
  <si>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</si>
  <si>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</si>
  <si>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</si>
  <si>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</si>
  <si>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</si>
  <si>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</si>
  <si>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</si>
  <si>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</si>
  <si>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</si>
  <si>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</si>
  <si>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</si>
  <si>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</si>
  <si>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</si>
  <si>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</si>
  <si>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</si>
  <si>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</si>
  <si>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</si>
  <si>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</si>
  <si>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</si>
  <si>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</si>
  <si>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</si>
  <si>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</si>
  <si>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</si>
  <si>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</si>
  <si>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</si>
  <si>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</si>
  <si>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</si>
  <si>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</si>
  <si>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</si>
  <si>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</si>
  <si>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</si>
  <si>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</si>
  <si>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</si>
  <si>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</si>
  <si>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</si>
  <si>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</si>
  <si>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</si>
  <si>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</si>
  <si>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</si>
  <si>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</si>
  <si>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</si>
  <si>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</si>
  <si>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</si>
  <si>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</si>
  <si>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</si>
  <si>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</si>
  <si>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</si>
  <si>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</si>
  <si>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</si>
  <si>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</si>
  <si>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</si>
  <si>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</si>
  <si>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</si>
  <si>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</si>
  <si>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</si>
  <si>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</si>
  <si>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</si>
  <si>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</si>
  <si>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</si>
  <si>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</si>
  <si>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</si>
  <si>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</si>
  <si>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</si>
  <si>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</si>
  <si>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</si>
  <si>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</si>
  <si>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</si>
  <si>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</si>
  <si>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</si>
  <si>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</si>
  <si>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</si>
  <si>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</si>
  <si>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</si>
  <si>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</si>
  <si>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</si>
  <si>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</si>
  <si>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</si>
  <si>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</si>
  <si>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</si>
  <si>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</si>
  <si>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</si>
  <si>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</si>
  <si>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</si>
  <si>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</si>
  <si>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</si>
  <si>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</si>
  <si>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</si>
  <si>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</si>
  <si>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</si>
  <si>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</si>
  <si>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</si>
  <si>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</si>
  <si>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</si>
  <si>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</si>
  <si>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</si>
  <si>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</si>
  <si>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</si>
  <si>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</si>
  <si>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</si>
  <si>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</si>
  <si>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</si>
  <si>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</si>
  <si>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</si>
  <si>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</si>
  <si>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</si>
  <si>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</si>
  <si>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</si>
  <si>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</si>
  <si>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</si>
  <si>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</si>
  <si>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</si>
  <si>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</si>
  <si>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</si>
  <si>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</si>
  <si>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</si>
  <si>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</si>
  <si>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</si>
  <si>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</si>
  <si>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</si>
  <si>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</si>
  <si>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</si>
  <si>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</si>
  <si>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</si>
  <si>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</si>
  <si>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</si>
  <si>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</si>
  <si>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</si>
  <si>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</si>
  <si>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</si>
  <si>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</si>
  <si>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</si>
  <si>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</si>
  <si>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</si>
  <si>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</si>
  <si>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</si>
  <si>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</si>
  <si>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</si>
  <si>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</si>
  <si>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</si>
  <si>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</si>
  <si>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</si>
  <si>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</si>
  <si>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</si>
  <si>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</si>
  <si>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</si>
  <si>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</si>
  <si>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</si>
  <si>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</si>
  <si>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</si>
  <si>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</si>
  <si>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</si>
  <si>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</si>
  <si>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</si>
  <si>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</si>
  <si>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</si>
  <si>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</si>
  <si>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</si>
  <si>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</si>
  <si>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</si>
  <si>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</si>
  <si>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</si>
  <si>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</si>
  <si>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</si>
  <si>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</si>
  <si>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</si>
  <si>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</si>
  <si>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</si>
  <si>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</si>
  <si>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</si>
  <si>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</si>
  <si>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</si>
  <si>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</si>
  <si>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</si>
  <si>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</si>
  <si>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</si>
  <si>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</si>
  <si>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</si>
  <si>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</si>
  <si>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</si>
  <si>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</si>
  <si>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</si>
  <si>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</si>
  <si>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</si>
  <si>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</si>
  <si>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</si>
  <si>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</si>
  <si>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</si>
  <si>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</si>
  <si>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</si>
  <si>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</si>
  <si>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</si>
  <si>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</si>
  <si>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</si>
  <si>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</si>
  <si>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</si>
  <si>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</si>
  <si>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</si>
  <si>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</si>
  <si>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</si>
  <si>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</si>
  <si>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</si>
  <si>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</si>
  <si>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</si>
  <si>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</si>
  <si>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</si>
  <si>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</si>
  <si>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</si>
  <si>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</si>
  <si>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</si>
  <si>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</si>
  <si>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</si>
  <si>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</si>
  <si>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</si>
  <si>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</si>
  <si>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</si>
  <si>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</si>
  <si>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</si>
  <si>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</si>
  <si>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</si>
  <si>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</si>
  <si>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</si>
  <si>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</si>
  <si>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</si>
  <si>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</si>
  <si>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</si>
  <si>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</si>
  <si>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</si>
  <si>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</si>
  <si>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</si>
  <si>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</si>
  <si>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</si>
  <si>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</si>
  <si>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</si>
  <si>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</si>
  <si>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</si>
  <si>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</si>
  <si>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</si>
  <si>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</si>
  <si>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</si>
  <si>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</si>
  <si>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</si>
  <si>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</si>
  <si>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</si>
  <si>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</si>
  <si>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</si>
  <si>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</si>
  <si>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</si>
  <si>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</si>
  <si>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</si>
  <si>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</si>
  <si>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</si>
  <si>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</si>
  <si>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</si>
  <si>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</si>
  <si>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</si>
  <si>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</si>
  <si>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</si>
  <si>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</si>
  <si>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</si>
  <si>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</si>
  <si>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</si>
  <si>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</si>
  <si>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</si>
  <si>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</si>
  <si>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</si>
  <si>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</si>
  <si>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</si>
  <si>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</si>
  <si>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</si>
  <si>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</si>
  <si>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</si>
  <si>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</si>
  <si>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</si>
  <si>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</si>
  <si>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</si>
  <si>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</si>
  <si>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</si>
  <si>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</si>
  <si>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</si>
  <si>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</si>
  <si>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</si>
  <si>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</si>
  <si>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</si>
  <si>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</si>
  <si>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</si>
  <si>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</si>
  <si>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</si>
  <si>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</si>
  <si>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</si>
  <si>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</si>
  <si>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</si>
  <si>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</si>
  <si>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</si>
  <si>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</si>
  <si>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</si>
  <si>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</si>
  <si>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</si>
  <si>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</si>
  <si>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</si>
  <si>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</si>
  <si>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</si>
  <si>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</si>
  <si>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</si>
  <si>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</si>
  <si>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</si>
  <si>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</si>
  <si>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</si>
  <si>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</si>
  <si>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</si>
  <si>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</si>
  <si>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</si>
  <si>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</si>
  <si>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</si>
  <si>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</si>
  <si>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</si>
  <si>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</si>
  <si>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</si>
  <si>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</si>
  <si>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</si>
  <si>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</si>
  <si>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</si>
  <si>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</si>
  <si>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</si>
  <si>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</si>
  <si>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</si>
  <si>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</si>
  <si>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</si>
  <si>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</si>
  <si>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</si>
  <si>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</si>
  <si>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</si>
  <si>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</si>
  <si>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</si>
  <si>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</si>
  <si>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</si>
  <si>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</si>
  <si>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</si>
  <si>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</si>
  <si>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</si>
  <si>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</si>
  <si>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</si>
  <si>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</si>
  <si>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</si>
  <si>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</si>
  <si>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</si>
  <si>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</si>
  <si>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</si>
  <si>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</si>
  <si>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</si>
  <si>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</si>
  <si>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</si>
  <si>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</si>
  <si>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</si>
  <si>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</si>
  <si>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</si>
  <si>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</si>
  <si>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</si>
  <si>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</si>
  <si>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</si>
  <si>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</si>
  <si>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</si>
  <si>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</si>
  <si>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</si>
  <si>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</si>
  <si>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</si>
  <si>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</si>
  <si>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</si>
  <si>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</si>
  <si>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</si>
  <si>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</si>
  <si>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</si>
  <si>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</si>
  <si>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</si>
  <si>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</si>
  <si>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</si>
  <si>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</si>
  <si>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</si>
  <si>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</si>
  <si>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</si>
  <si>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</si>
  <si>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</si>
  <si>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</si>
  <si>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</si>
  <si>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</si>
  <si>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</si>
  <si>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</si>
  <si>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</si>
  <si>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</si>
  <si>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</si>
  <si>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</si>
  <si>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</si>
  <si>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</si>
  <si>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</si>
  <si>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</si>
  <si>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</si>
  <si>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</si>
  <si>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</si>
  <si>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</si>
  <si>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</si>
  <si>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</si>
  <si>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</si>
  <si>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</si>
  <si>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</si>
  <si>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</si>
  <si>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</si>
  <si>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</si>
  <si>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</si>
  <si>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</si>
  <si>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</si>
  <si>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</si>
  <si>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</si>
  <si>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</si>
  <si>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</si>
  <si>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</si>
  <si>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</si>
  <si>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</si>
  <si>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</si>
  <si>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</si>
  <si>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</si>
  <si>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</si>
  <si>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</si>
  <si>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</si>
  <si>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</si>
  <si>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</si>
  <si>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</si>
  <si>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</si>
  <si>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</si>
  <si>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</si>
  <si>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</si>
  <si>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</si>
  <si>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</si>
  <si>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</si>
  <si>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</si>
  <si>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</si>
  <si>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</si>
  <si>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</si>
  <si>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</si>
  <si>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</si>
  <si>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</si>
  <si>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</si>
  <si>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</si>
  <si>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</si>
  <si>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</si>
  <si>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</si>
  <si>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</si>
  <si>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</si>
  <si>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</si>
  <si>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</si>
  <si>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</si>
  <si>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</si>
  <si>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</si>
  <si>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</si>
  <si>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</si>
  <si>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</si>
  <si>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</si>
  <si>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</si>
  <si>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</si>
  <si>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</si>
  <si>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</si>
  <si>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</si>
  <si>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</si>
  <si>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</si>
  <si>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</si>
  <si>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</si>
  <si>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</si>
  <si>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</si>
  <si>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</si>
  <si>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</si>
  <si>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</si>
  <si>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</si>
  <si>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</si>
  <si>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</si>
  <si>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</si>
  <si>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</si>
  <si>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</si>
  <si>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</si>
  <si>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</si>
  <si>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</si>
  <si>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</si>
  <si>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</si>
  <si>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</si>
  <si>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</si>
  <si>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</si>
  <si>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</si>
  <si>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</si>
  <si>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</si>
  <si>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</si>
  <si>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</si>
  <si>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</si>
  <si>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</si>
  <si>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</si>
  <si>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</si>
  <si>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</si>
  <si>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</si>
  <si>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</si>
  <si>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</si>
  <si>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</si>
  <si>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</si>
  <si>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</si>
  <si>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</si>
  <si>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</si>
  <si>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</si>
  <si>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</si>
  <si>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</si>
  <si>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</si>
  <si>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</si>
  <si>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</si>
  <si>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</si>
  <si>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</si>
  <si>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</si>
  <si>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</si>
  <si>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</si>
  <si>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</si>
  <si>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</si>
  <si>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</si>
  <si>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</si>
  <si>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</si>
  <si>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</si>
  <si>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</si>
  <si>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</si>
  <si>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</si>
  <si>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</si>
  <si>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</si>
  <si>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</si>
  <si>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</si>
  <si>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</si>
  <si>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</si>
  <si>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</si>
  <si>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</si>
  <si>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</si>
  <si>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</si>
  <si>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</si>
  <si>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</si>
  <si>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</si>
  <si>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</si>
  <si>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</si>
  <si>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</si>
  <si>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</si>
  <si>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</si>
  <si>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</si>
  <si>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</si>
  <si>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</si>
  <si>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</si>
  <si>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</si>
  <si>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</si>
  <si>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</si>
  <si>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</si>
  <si>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</si>
  <si>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</si>
  <si>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</si>
  <si>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</si>
  <si>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</si>
  <si>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</si>
  <si>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</si>
  <si>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</si>
  <si>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</si>
  <si>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</si>
  <si>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</si>
  <si>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</si>
  <si>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</si>
  <si>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</si>
  <si>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</si>
  <si>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</si>
  <si>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</si>
  <si>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</si>
  <si>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</si>
  <si>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</si>
  <si>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</si>
  <si>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</si>
  <si>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</si>
  <si>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</si>
  <si>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</si>
  <si>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</si>
  <si>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</si>
  <si>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</si>
  <si>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</si>
  <si>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</si>
  <si>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</si>
  <si>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</si>
  <si>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</si>
  <si>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</si>
  <si>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</si>
  <si>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</si>
  <si>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</si>
  <si>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</si>
  <si>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</si>
  <si>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</si>
  <si>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</si>
  <si>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</si>
  <si>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</si>
  <si>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</si>
  <si>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</si>
  <si>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</si>
  <si>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</si>
  <si>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</si>
  <si>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</si>
  <si>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</si>
  <si>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</si>
  <si>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</si>
  <si>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</si>
  <si>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</si>
  <si>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</si>
  <si>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</si>
  <si>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</si>
  <si>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</si>
  <si>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</si>
  <si>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</si>
  <si>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</si>
  <si>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</si>
  <si>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</si>
  <si>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</si>
  <si>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</si>
  <si>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</si>
  <si>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</si>
  <si>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</si>
  <si>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</si>
  <si>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</si>
  <si>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</si>
  <si>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</si>
  <si>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</si>
  <si>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</si>
  <si>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</si>
  <si>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</si>
  <si>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</si>
  <si>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</si>
  <si>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</si>
  <si>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</si>
  <si>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</si>
  <si>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</si>
  <si>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</si>
  <si>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</si>
  <si>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</si>
  <si>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</si>
  <si>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</si>
  <si>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</si>
  <si>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</si>
  <si>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</si>
  <si>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</si>
  <si>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</si>
  <si>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</si>
  <si>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</si>
  <si>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</si>
  <si>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</si>
  <si>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</si>
  <si>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</si>
  <si>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</si>
  <si>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</si>
  <si>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</si>
  <si>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</si>
  <si>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</si>
  <si>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</si>
  <si>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</si>
  <si>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</si>
  <si>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</si>
  <si>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</si>
  <si>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</si>
  <si>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</si>
  <si>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</si>
  <si>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</si>
  <si>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</si>
  <si>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</si>
  <si>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</si>
  <si>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</si>
  <si>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</si>
  <si>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</si>
  <si>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</si>
  <si>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</si>
  <si>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</si>
  <si>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</si>
  <si>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</si>
  <si>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</si>
  <si>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</si>
  <si>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</si>
  <si>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</si>
  <si>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</si>
  <si>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</si>
  <si>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</si>
  <si>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</si>
  <si>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</si>
  <si>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</si>
  <si>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</si>
  <si>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</si>
  <si>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</si>
  <si>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</si>
  <si>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</si>
  <si>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</si>
  <si>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</si>
  <si>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</si>
  <si>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</si>
  <si>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</si>
  <si>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</si>
  <si>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</si>
  <si>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</si>
  <si>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</si>
  <si>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</si>
  <si>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</si>
  <si>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</si>
  <si>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</si>
  <si>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</si>
  <si>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</si>
  <si>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</si>
  <si>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</si>
  <si>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</si>
  <si>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</si>
  <si>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</si>
  <si>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</si>
  <si>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</si>
  <si>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</si>
  <si>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</si>
  <si>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</si>
  <si>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</si>
  <si>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</si>
  <si>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</si>
  <si>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</si>
  <si>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</si>
  <si>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</si>
  <si>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</si>
  <si>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</si>
  <si>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</si>
  <si>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</si>
  <si>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</si>
  <si>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</si>
  <si>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</si>
  <si>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</si>
  <si>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</si>
  <si>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</si>
  <si>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</si>
  <si>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</si>
  <si>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</si>
  <si>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</si>
  <si>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</si>
  <si>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</si>
  <si>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</si>
  <si>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</si>
  <si>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</si>
  <si>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</si>
  <si>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</si>
  <si>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</si>
  <si>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</si>
  <si>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</si>
  <si>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</si>
  <si>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</si>
  <si>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</si>
  <si>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</si>
  <si>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</si>
  <si>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</si>
  <si>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</si>
  <si>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</si>
  <si>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</si>
  <si>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</si>
  <si>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</si>
  <si>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</si>
  <si>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</si>
  <si>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</si>
  <si>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</si>
  <si>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</si>
  <si>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</si>
  <si>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</si>
  <si>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</si>
  <si>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</si>
  <si>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</si>
  <si>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</si>
  <si>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</si>
  <si>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</si>
  <si>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</si>
  <si>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</si>
  <si>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</si>
  <si>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</si>
  <si>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</si>
  <si>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</si>
  <si>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</si>
  <si>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</si>
  <si>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</si>
  <si>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</si>
  <si>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</si>
  <si>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</si>
  <si>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</si>
  <si>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</si>
  <si>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</si>
  <si>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</si>
  <si>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</si>
  <si>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</si>
  <si>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</si>
  <si>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</si>
  <si>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</si>
  <si>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</si>
  <si>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</si>
  <si>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</si>
  <si>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</si>
  <si>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</si>
  <si>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</si>
  <si>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</si>
  <si>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</si>
  <si>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</si>
  <si>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</si>
  <si>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</si>
  <si>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</si>
  <si>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</si>
  <si>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</si>
  <si>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</si>
  <si>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</si>
  <si>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</si>
  <si>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</si>
  <si>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</si>
  <si>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</si>
  <si>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</si>
  <si>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</si>
  <si>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</si>
  <si>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</si>
  <si>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</si>
  <si>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</si>
  <si>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</si>
  <si>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</si>
  <si>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</si>
  <si>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</si>
  <si>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</si>
  <si>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</si>
  <si>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</si>
  <si>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</si>
  <si>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</si>
  <si>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</si>
  <si>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</si>
  <si>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</si>
  <si>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</si>
  <si>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</si>
  <si>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</si>
  <si>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</si>
  <si>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</si>
  <si>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</si>
  <si>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</si>
  <si>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</si>
  <si>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</si>
  <si>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</si>
  <si>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</si>
  <si>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</si>
  <si>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</si>
  <si>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</si>
  <si>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</si>
  <si>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</si>
  <si>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</si>
  <si>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</si>
  <si>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</si>
  <si>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</si>
  <si>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</si>
  <si>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</si>
  <si>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</si>
  <si>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</si>
  <si>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</si>
  <si>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</si>
  <si>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</si>
  <si>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</si>
  <si>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</si>
  <si>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</si>
  <si>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</si>
  <si>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</si>
  <si>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</si>
  <si>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</si>
  <si>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</si>
  <si>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</si>
  <si>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</si>
  <si>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</si>
  <si>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</si>
  <si>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</si>
  <si>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</si>
  <si>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</si>
  <si>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</si>
  <si>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</si>
  <si>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</si>
  <si>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</si>
  <si>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</si>
  <si>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</si>
  <si>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</si>
  <si>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</si>
  <si>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</si>
  <si>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</si>
  <si>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</si>
  <si>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</si>
  <si>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</si>
  <si>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</si>
  <si>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</si>
  <si>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</si>
  <si>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</si>
  <si>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</si>
  <si>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</si>
  <si>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</si>
  <si>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</si>
  <si>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</si>
  <si>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</si>
  <si>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</si>
  <si>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</si>
  <si>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</si>
  <si>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</si>
  <si>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</si>
  <si>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</si>
  <si>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</si>
  <si>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</si>
  <si>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</si>
  <si>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</si>
  <si>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</si>
  <si>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</si>
  <si>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</si>
  <si>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</si>
  <si>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</si>
  <si>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</si>
  <si>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</si>
  <si>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</si>
  <si>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</si>
  <si>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</si>
  <si>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</si>
  <si>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</si>
  <si>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</si>
  <si>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</si>
  <si>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</si>
  <si>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</si>
  <si>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</si>
  <si>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</si>
  <si>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</si>
  <si>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</si>
  <si>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</si>
  <si>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</si>
  <si>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</si>
  <si>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</si>
  <si>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</si>
  <si>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</si>
  <si>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</si>
  <si>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</si>
  <si>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</si>
  <si>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</si>
  <si>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</si>
  <si>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</si>
  <si>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</si>
  <si>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</si>
  <si>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</si>
  <si>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</si>
  <si>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</si>
  <si>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</si>
  <si>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</si>
  <si>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</si>
  <si>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</si>
  <si>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</si>
  <si>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</si>
  <si>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</si>
  <si>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</si>
  <si>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</si>
  <si>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</si>
  <si>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</si>
  <si>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</si>
  <si>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</si>
  <si>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</si>
  <si>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</si>
  <si>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</si>
  <si>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</si>
  <si>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</si>
  <si>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</si>
  <si>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</si>
  <si>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</si>
  <si>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</si>
  <si>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</si>
  <si>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</si>
  <si>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</si>
  <si>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</si>
  <si>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</si>
  <si>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</si>
  <si>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</si>
  <si>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</si>
  <si>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</si>
  <si>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</si>
  <si>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</si>
  <si>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</si>
  <si>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</si>
  <si>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</si>
  <si>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</si>
  <si>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</si>
  <si>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</si>
  <si>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</si>
  <si>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</si>
  <si>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</si>
  <si>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</si>
  <si>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</si>
  <si>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</si>
  <si>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</si>
  <si>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</si>
  <si>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</si>
  <si>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</si>
  <si>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</si>
  <si>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</si>
  <si>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</si>
  <si>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</si>
  <si>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</si>
  <si>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</si>
  <si>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</si>
  <si>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</si>
  <si>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</si>
  <si>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</si>
  <si>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</si>
  <si>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</si>
  <si>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</si>
  <si>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</si>
  <si>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</si>
  <si>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</si>
  <si>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</si>
  <si>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</si>
  <si>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</si>
  <si>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</si>
  <si>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</si>
  <si>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</si>
  <si>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</si>
  <si>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</si>
  <si>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</si>
  <si>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</si>
  <si>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</si>
  <si>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</si>
  <si>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</si>
  <si>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</si>
  <si>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</si>
  <si>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</si>
  <si>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</si>
  <si>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</si>
  <si>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</si>
  <si>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</si>
  <si>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</si>
  <si>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</si>
  <si>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</si>
  <si>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</si>
  <si>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</si>
  <si>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</si>
  <si>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</si>
  <si>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</si>
  <si>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</si>
  <si>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</si>
  <si>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</si>
  <si>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</si>
  <si>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</si>
  <si>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</si>
  <si>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</si>
  <si>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</si>
  <si>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</si>
  <si>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</si>
  <si>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</si>
  <si>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</si>
  <si>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</si>
  <si>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</si>
  <si>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</si>
  <si>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</si>
  <si>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</si>
  <si>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</si>
  <si>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</si>
  <si>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</si>
  <si>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</si>
  <si>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</si>
  <si>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</si>
  <si>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</si>
  <si>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</si>
  <si>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</si>
  <si>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</si>
  <si>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</si>
  <si>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</si>
  <si>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</si>
  <si>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</si>
  <si>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</si>
  <si>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</si>
  <si>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</si>
  <si>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</si>
  <si>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</si>
  <si>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</si>
  <si>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</si>
  <si>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</si>
  <si>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</si>
  <si>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</si>
  <si>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</si>
  <si>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</si>
  <si>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</si>
  <si>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</si>
  <si>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</si>
  <si>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</si>
  <si>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</si>
  <si>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</si>
  <si>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</si>
  <si>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</si>
  <si>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</si>
  <si>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</si>
  <si>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</si>
  <si>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</si>
  <si>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</si>
  <si>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</si>
  <si>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</si>
  <si>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</si>
  <si>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</si>
  <si>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</si>
  <si>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</si>
  <si>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</si>
  <si>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</si>
  <si>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</si>
  <si>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</si>
  <si>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</si>
  <si>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</si>
  <si>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</si>
  <si>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</si>
  <si>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</si>
  <si>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</si>
  <si>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</si>
  <si>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</si>
  <si>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</si>
  <si>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</si>
  <si>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</si>
  <si>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</si>
  <si>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</si>
  <si>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</si>
  <si>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</si>
  <si>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</si>
  <si>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</si>
  <si>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</si>
  <si>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</si>
  <si>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</si>
  <si>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</si>
  <si>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</si>
  <si>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</si>
  <si>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</si>
  <si>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</si>
  <si>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</si>
  <si>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</si>
  <si>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</si>
  <si>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</si>
  <si>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</si>
  <si>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</si>
  <si>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</si>
  <si>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</si>
  <si>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</si>
  <si>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</si>
  <si>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</si>
  <si>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</si>
  <si>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</si>
  <si>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</si>
  <si>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</si>
  <si>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</si>
  <si>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</si>
  <si>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</si>
  <si>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</si>
  <si>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</si>
  <si>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</si>
  <si>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</si>
  <si>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</si>
  <si>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</si>
  <si>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</si>
  <si>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</si>
  <si>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</si>
  <si>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</si>
  <si>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</si>
  <si>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</si>
  <si>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</si>
  <si>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</si>
  <si>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</si>
  <si>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</si>
  <si>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</si>
  <si>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</si>
  <si>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</si>
  <si>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</si>
  <si>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</si>
  <si>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</si>
  <si>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</si>
  <si>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</si>
  <si>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</si>
  <si>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</si>
  <si>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</si>
  <si>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</si>
  <si>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</si>
  <si>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</si>
  <si>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</si>
  <si>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</si>
  <si>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</si>
  <si>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</si>
  <si>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</si>
  <si>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</si>
  <si>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</si>
  <si>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</si>
  <si>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</si>
  <si>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</si>
  <si>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</si>
  <si>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</si>
  <si>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</si>
  <si>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</si>
  <si>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</si>
  <si>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</si>
  <si>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</si>
  <si>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</si>
  <si>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</si>
  <si>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</si>
  <si>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</si>
  <si>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</si>
  <si>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</si>
  <si>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</si>
  <si>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</si>
  <si>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</si>
  <si>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</si>
  <si>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</si>
  <si>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</si>
  <si>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</si>
  <si>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</si>
  <si>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</si>
  <si>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</si>
  <si>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</si>
  <si>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</si>
  <si>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</si>
  <si>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</si>
  <si>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</si>
  <si>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</si>
  <si>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</si>
  <si>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</si>
  <si>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</si>
  <si>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</si>
  <si>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</si>
  <si>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</si>
  <si>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</si>
  <si>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</si>
  <si>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</si>
  <si>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</si>
  <si>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</si>
  <si>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</si>
  <si>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</si>
  <si>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</si>
  <si>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</si>
  <si>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</si>
  <si>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</si>
  <si>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</si>
  <si>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</si>
  <si>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</si>
  <si>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</si>
  <si>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</si>
  <si>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</si>
  <si>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</si>
  <si>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</si>
  <si>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</si>
  <si>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</si>
  <si>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</si>
  <si>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</si>
  <si>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</si>
  <si>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</si>
  <si>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</si>
  <si>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</si>
  <si>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</si>
  <si>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</si>
  <si>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</si>
  <si>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</si>
  <si>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</si>
  <si>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</si>
  <si>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</si>
  <si>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</si>
  <si>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</si>
  <si>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</si>
  <si>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</si>
  <si>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</si>
  <si>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</si>
  <si>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</si>
  <si>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</si>
  <si>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</si>
  <si>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</si>
  <si>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</si>
  <si>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</si>
  <si>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</si>
  <si>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</si>
  <si>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</si>
  <si>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</si>
  <si>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</si>
  <si>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</si>
  <si>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</si>
  <si>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</si>
  <si>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</si>
  <si>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</si>
  <si>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</si>
  <si>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</si>
  <si>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</si>
  <si>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</si>
  <si>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</si>
  <si>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</si>
  <si>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</si>
  <si>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</si>
  <si>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</si>
  <si>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</si>
  <si>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</si>
  <si>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</si>
  <si>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</si>
  <si>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</si>
  <si>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</si>
  <si>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</si>
  <si>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</si>
  <si>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</si>
  <si>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</si>
  <si>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</si>
  <si>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</si>
  <si>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</si>
  <si>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</si>
  <si>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</si>
  <si>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</si>
  <si>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</si>
  <si>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</si>
  <si>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</si>
  <si>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</si>
  <si>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</si>
  <si>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</si>
  <si>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</si>
  <si>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</si>
  <si>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</si>
  <si>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</si>
  <si>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</si>
  <si>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</si>
  <si>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</si>
  <si>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</si>
  <si>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</si>
  <si>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</si>
  <si>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</si>
  <si>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</si>
  <si>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</si>
  <si>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</si>
  <si>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</si>
  <si>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</si>
  <si>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</si>
  <si>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</si>
  <si>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</si>
  <si>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</si>
  <si>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</si>
  <si>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</si>
  <si>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</si>
  <si>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</si>
  <si>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</si>
  <si>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</si>
  <si>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</si>
  <si>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</si>
  <si>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</si>
  <si>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</si>
  <si>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</si>
  <si>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</si>
  <si>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</si>
  <si>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</si>
  <si>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</si>
  <si>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</si>
  <si>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</si>
  <si>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</si>
  <si>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</si>
  <si>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</si>
  <si>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</si>
  <si>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</si>
  <si>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</si>
  <si>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</si>
  <si>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</si>
  <si>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</si>
  <si>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</si>
  <si>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</si>
  <si>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</si>
  <si>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</si>
  <si>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</si>
  <si>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</si>
  <si>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</si>
  <si>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</si>
  <si>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</si>
  <si>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</si>
  <si>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</si>
  <si>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</si>
  <si>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</si>
  <si>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</si>
  <si>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</si>
  <si>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</si>
  <si>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</si>
  <si>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</si>
  <si>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</si>
  <si>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</si>
  <si>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</si>
  <si>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</si>
  <si>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</si>
  <si>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</si>
  <si>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</si>
  <si>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</si>
  <si>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</si>
  <si>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</si>
  <si>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</si>
  <si>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</si>
  <si>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</si>
  <si>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</si>
  <si>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</si>
  <si>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</si>
  <si>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</si>
  <si>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</si>
  <si>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</si>
  <si>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</si>
  <si>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</si>
  <si>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</si>
  <si>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</si>
  <si>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</si>
  <si>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</si>
  <si>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</si>
  <si>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</si>
  <si>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</si>
  <si>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</si>
  <si>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</si>
  <si>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</si>
  <si>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</si>
  <si>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</si>
  <si>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</si>
  <si>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</si>
  <si>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</si>
  <si>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</si>
  <si>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</si>
  <si>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</si>
  <si>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</si>
  <si>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</si>
  <si>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</si>
  <si>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</si>
  <si>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</si>
  <si>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</si>
  <si>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</si>
  <si>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</si>
  <si>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</si>
  <si>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</si>
  <si>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</si>
  <si>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</si>
  <si>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</si>
  <si>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</si>
  <si>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</si>
  <si>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</si>
  <si>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</si>
  <si>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</si>
  <si>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</si>
  <si>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</si>
  <si>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</si>
  <si>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</si>
  <si>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</si>
  <si>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</si>
  <si>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</si>
  <si>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</si>
  <si>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</si>
  <si>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</si>
  <si>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</si>
  <si>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</si>
  <si>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</si>
  <si>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</si>
  <si>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</si>
  <si>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</si>
  <si>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</si>
  <si>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</si>
  <si>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</si>
  <si>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</si>
  <si>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</si>
  <si>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</si>
  <si>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</si>
  <si>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</si>
  <si>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</si>
  <si>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</si>
  <si>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</si>
  <si>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</si>
  <si>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</si>
  <si>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</si>
  <si>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</si>
  <si>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</si>
  <si>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</si>
  <si>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</si>
  <si>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</si>
  <si>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</si>
  <si>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</si>
  <si>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</si>
  <si>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</si>
  <si>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</si>
  <si>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</si>
  <si>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</si>
  <si>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</si>
  <si>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</si>
  <si>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</si>
  <si>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</si>
  <si>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</si>
  <si>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</si>
  <si>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</si>
  <si>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</si>
  <si>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</si>
  <si>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</si>
  <si>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</si>
  <si>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</si>
  <si>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</si>
  <si>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</si>
  <si>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</si>
  <si>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</si>
  <si>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</si>
  <si>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</si>
  <si>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</si>
  <si>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</si>
  <si>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</si>
  <si>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</si>
  <si>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</si>
  <si>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</si>
  <si>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</si>
  <si>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</si>
  <si>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</si>
  <si>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</si>
  <si>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</si>
  <si>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</si>
  <si>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</si>
  <si>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</si>
  <si>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</si>
  <si>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</si>
  <si>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</si>
  <si>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</si>
  <si>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</si>
  <si>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</si>
  <si>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</si>
  <si>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</si>
  <si>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</si>
  <si>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</si>
  <si>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</si>
  <si>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</si>
  <si>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</si>
  <si>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</si>
  <si>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</si>
  <si>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</si>
  <si>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</si>
  <si>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</si>
  <si>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</si>
  <si>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</si>
  <si>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</si>
  <si>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</si>
  <si>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</si>
  <si>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</si>
  <si>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</si>
  <si>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</si>
  <si>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</si>
  <si>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</si>
  <si>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</si>
  <si>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</si>
  <si>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</si>
  <si>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</si>
  <si>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</si>
  <si>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</si>
  <si>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</si>
  <si>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</si>
  <si>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</si>
  <si>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</si>
  <si>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</si>
  <si>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</si>
  <si>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</si>
  <si>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</si>
  <si>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</si>
  <si>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</si>
  <si>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</si>
  <si>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</si>
  <si>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</si>
  <si>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</si>
  <si>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</si>
  <si>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</si>
  <si>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</si>
  <si>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</si>
  <si>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</si>
  <si>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</si>
  <si>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</si>
  <si>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</si>
  <si>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</si>
  <si>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</si>
  <si>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</si>
  <si>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</si>
  <si>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</si>
  <si>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</si>
  <si>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</si>
  <si>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</si>
  <si>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</si>
  <si>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</si>
  <si>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</si>
  <si>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</si>
  <si>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</si>
  <si>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</si>
  <si>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</si>
  <si>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</si>
  <si>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</si>
  <si>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</si>
  <si>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</si>
  <si>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</si>
  <si>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</si>
  <si>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</si>
  <si>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</si>
  <si>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</si>
  <si>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</si>
  <si>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</si>
  <si>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</si>
  <si>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</si>
  <si>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</si>
  <si>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</si>
  <si>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</si>
  <si>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</si>
  <si>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</si>
  <si>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</si>
  <si>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</si>
  <si>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</si>
  <si>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</si>
  <si>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</si>
  <si>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</si>
  <si>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</si>
  <si>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</si>
  <si>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</si>
  <si>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</si>
  <si>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</si>
  <si>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</si>
  <si>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</si>
  <si>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</si>
  <si>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</si>
  <si>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</si>
  <si>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</si>
  <si>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</si>
  <si>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</si>
  <si>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</si>
  <si>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</si>
  <si>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</si>
  <si>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</si>
  <si>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</si>
  <si>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</si>
  <si>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</si>
  <si>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</si>
  <si>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</si>
  <si>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</si>
  <si>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</si>
  <si>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</si>
  <si>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</si>
  <si>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</si>
  <si>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</si>
  <si>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</si>
  <si>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</si>
  <si>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</si>
  <si>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</si>
  <si>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</si>
  <si>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</si>
  <si>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</si>
  <si>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</si>
  <si>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</si>
  <si>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</si>
  <si>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</si>
  <si>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</si>
  <si>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</si>
  <si>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</si>
  <si>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</si>
  <si>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</si>
  <si>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</si>
  <si>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</si>
  <si>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</si>
  <si>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</si>
  <si>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</si>
  <si>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</si>
  <si>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</si>
  <si>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</si>
  <si>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</si>
  <si>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</si>
  <si>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</si>
  <si>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</si>
  <si>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</si>
  <si>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</si>
  <si>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</si>
  <si>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</si>
  <si>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</si>
  <si>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</si>
  <si>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</si>
  <si>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</si>
  <si>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</si>
  <si>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</si>
  <si>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</si>
  <si>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</si>
  <si>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</si>
  <si>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</si>
  <si>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</si>
  <si>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</si>
  <si>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</si>
  <si>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</si>
  <si>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</si>
  <si>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</si>
  <si>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</si>
  <si>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</si>
  <si>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</si>
  <si>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</si>
  <si>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</si>
  <si>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</si>
  <si>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</si>
  <si>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</si>
  <si>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</si>
  <si>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</si>
  <si>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</si>
  <si>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</si>
  <si>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</si>
  <si>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</si>
  <si>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</si>
  <si>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</si>
  <si>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</si>
  <si>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</si>
  <si>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</si>
  <si>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</si>
  <si>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</si>
  <si>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</si>
  <si>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</si>
  <si>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</si>
  <si>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</si>
  <si>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</si>
  <si>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</si>
  <si>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</si>
  <si>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</si>
  <si>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</si>
  <si>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</si>
  <si>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</si>
  <si>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</si>
  <si>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</si>
  <si>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</si>
  <si>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</si>
  <si>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</si>
  <si>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</si>
  <si>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</si>
  <si>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</si>
  <si>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</si>
  <si>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</si>
  <si>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</si>
  <si>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</si>
  <si>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</si>
  <si>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</si>
  <si>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</si>
  <si>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</si>
  <si>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</si>
  <si>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</si>
  <si>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</si>
  <si>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</si>
  <si>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</si>
  <si>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</si>
  <si>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</si>
  <si>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</si>
  <si>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</si>
  <si>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</si>
  <si>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</si>
  <si>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</si>
  <si>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</si>
  <si>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</si>
  <si>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</si>
  <si>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</si>
  <si>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</si>
  <si>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</si>
  <si>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</si>
  <si>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</si>
  <si>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</si>
  <si>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</si>
  <si>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</si>
  <si>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</si>
  <si>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</si>
  <si>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</si>
  <si>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</si>
  <si>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</si>
  <si>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</si>
  <si>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</si>
  <si>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</si>
  <si>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</si>
  <si>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</si>
  <si>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</si>
  <si>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</si>
  <si>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</si>
  <si>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</si>
  <si>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</si>
  <si>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</si>
  <si>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</si>
  <si>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</si>
  <si>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</si>
  <si>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</si>
  <si>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</si>
  <si>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</si>
  <si>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</si>
  <si>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</si>
  <si>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</si>
  <si>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</si>
  <si>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</si>
  <si>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</si>
  <si>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</si>
  <si>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</si>
  <si>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</si>
  <si>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</si>
  <si>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</si>
  <si>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</si>
  <si>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</si>
  <si>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</si>
  <si>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</si>
  <si>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</si>
  <si>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</si>
  <si>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</si>
  <si>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</si>
  <si>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</si>
  <si>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</si>
  <si>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</si>
  <si>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</si>
  <si>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</si>
  <si>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</si>
  <si>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</si>
  <si>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</si>
  <si>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</si>
  <si>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</si>
  <si>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</si>
  <si>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</si>
  <si>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</si>
  <si>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</si>
  <si>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</si>
  <si>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</si>
  <si>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</si>
  <si>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</si>
  <si>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</si>
  <si>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</si>
  <si>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</si>
  <si>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</si>
  <si>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</si>
  <si>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</si>
  <si>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</si>
  <si>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</si>
  <si>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</si>
  <si>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</si>
  <si>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</si>
  <si>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</si>
  <si>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</si>
  <si>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</si>
  <si>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</si>
  <si>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</si>
  <si>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</si>
  <si>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</si>
  <si>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</si>
  <si>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</si>
  <si>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</si>
  <si>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</si>
  <si>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</si>
  <si>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</si>
  <si>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</si>
  <si>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</si>
  <si>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</si>
  <si>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</si>
  <si>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</si>
  <si>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</si>
  <si>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</si>
  <si>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</si>
  <si>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</si>
  <si>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</si>
  <si>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</si>
  <si>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</si>
  <si>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</si>
  <si>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</si>
  <si>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</si>
  <si>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</si>
  <si>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</si>
  <si>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</si>
  <si>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</si>
  <si>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</si>
  <si>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</si>
  <si>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</si>
  <si>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</si>
  <si>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</si>
  <si>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</si>
  <si>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</si>
  <si>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</si>
  <si>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</si>
  <si>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</si>
  <si>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</si>
  <si>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</si>
  <si>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</si>
  <si>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</si>
  <si>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</si>
  <si>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</si>
  <si>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</si>
  <si>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</si>
  <si>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</si>
  <si>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</si>
  <si>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</si>
  <si>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</si>
  <si>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</si>
  <si>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</si>
  <si>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</si>
  <si>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</si>
  <si>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</si>
  <si>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</si>
  <si>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</si>
  <si>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</si>
  <si>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</si>
  <si>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</si>
  <si>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</si>
  <si>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</si>
  <si>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</si>
  <si>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</si>
  <si>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</si>
  <si>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</si>
  <si>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</si>
  <si>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</si>
  <si>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</si>
  <si>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</si>
  <si>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</si>
  <si>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</si>
  <si>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</si>
  <si>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</si>
  <si>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</si>
  <si>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</si>
  <si>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</si>
  <si>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</si>
  <si>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</si>
  <si>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</si>
  <si>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</si>
  <si>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</si>
  <si>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</si>
  <si>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</si>
  <si>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</si>
  <si>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</si>
  <si>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</si>
  <si>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</si>
  <si>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</si>
  <si>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</si>
  <si>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</si>
  <si>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</si>
  <si>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</si>
  <si>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</si>
  <si>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</si>
  <si>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</si>
  <si>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</si>
  <si>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</si>
  <si>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</si>
  <si>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</si>
  <si>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</si>
  <si>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</si>
  <si>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</si>
  <si>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</si>
  <si>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</si>
  <si>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</si>
  <si>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</si>
  <si>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</si>
  <si>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</si>
  <si>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</si>
  <si>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</si>
  <si>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</si>
  <si>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</si>
  <si>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</si>
  <si>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</si>
  <si>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</si>
  <si>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</si>
  <si>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</si>
  <si>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</si>
  <si>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</si>
  <si>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</si>
  <si>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</si>
  <si>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</si>
  <si>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</si>
  <si>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</si>
  <si>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</si>
  <si>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</si>
  <si>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</si>
  <si>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</si>
  <si>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</si>
  <si>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</si>
  <si>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</si>
  <si>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</si>
  <si>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</si>
  <si>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</si>
  <si>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</si>
  <si>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</si>
  <si>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</si>
  <si>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</si>
  <si>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</si>
  <si>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</si>
  <si>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</si>
  <si>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</si>
  <si>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</si>
  <si>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</si>
  <si>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</si>
  <si>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</si>
  <si>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</si>
  <si>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</si>
  <si>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</si>
  <si>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</si>
  <si>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</si>
  <si>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</si>
  <si>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</si>
  <si>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</si>
  <si>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</si>
  <si>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</si>
  <si>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</si>
  <si>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</si>
  <si>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</si>
  <si>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</si>
  <si>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</si>
  <si>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</si>
  <si>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</si>
  <si>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</si>
  <si>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</si>
  <si>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</si>
  <si>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</si>
  <si>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</si>
  <si>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</si>
  <si>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</si>
  <si>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</si>
  <si>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</si>
  <si>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</si>
  <si>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</si>
  <si>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</si>
  <si>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</si>
  <si>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</si>
  <si>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</si>
  <si>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</si>
  <si>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</si>
  <si>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</si>
  <si>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</si>
  <si>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</si>
  <si>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</si>
  <si>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</si>
  <si>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</si>
  <si>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</si>
  <si>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</si>
  <si>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</si>
  <si>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</si>
  <si>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</si>
  <si>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</si>
  <si>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</si>
  <si>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</si>
  <si>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</si>
  <si>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</si>
  <si>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</si>
  <si>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</si>
  <si>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</si>
  <si>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</si>
  <si>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</si>
  <si>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</si>
  <si>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</si>
  <si>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</si>
  <si>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</si>
  <si>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</si>
  <si>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</si>
  <si>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</si>
  <si>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</si>
  <si>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</si>
  <si>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</si>
  <si>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</si>
  <si>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</si>
  <si>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</si>
  <si>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</si>
  <si>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</si>
  <si>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</si>
  <si>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</si>
  <si>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</si>
  <si>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</si>
  <si>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</si>
  <si>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</si>
  <si>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</si>
  <si>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</si>
  <si>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</si>
  <si>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</si>
  <si>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</si>
  <si>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</si>
  <si>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</si>
  <si>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</si>
  <si>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</si>
  <si>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</si>
  <si>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</si>
  <si>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</si>
  <si>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</si>
  <si>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</si>
  <si>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</si>
  <si>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</si>
  <si>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</si>
  <si>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</si>
  <si>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</si>
  <si>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</si>
  <si>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</si>
  <si>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</si>
  <si>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</si>
  <si>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</si>
  <si>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</si>
  <si>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</si>
  <si>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</si>
  <si>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</si>
  <si>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</si>
  <si>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</si>
  <si>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</si>
  <si>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</si>
  <si>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</si>
  <si>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</si>
  <si>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</si>
  <si>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</si>
  <si>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</si>
  <si>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</si>
  <si>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</si>
  <si>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</si>
  <si>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</si>
  <si>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</si>
  <si>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</si>
  <si>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</si>
  <si>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</si>
  <si>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</si>
  <si>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</si>
  <si>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</si>
  <si>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</si>
  <si>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</si>
  <si>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</si>
  <si>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</si>
  <si>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</si>
  <si>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</si>
  <si>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</si>
  <si>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</si>
  <si>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</si>
  <si>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</si>
  <si>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</si>
  <si>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</si>
  <si>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</si>
  <si>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</si>
  <si>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</si>
  <si>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</si>
  <si>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</si>
  <si>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</si>
  <si>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</si>
  <si>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</si>
  <si>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</si>
  <si>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</si>
  <si>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</si>
  <si>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</si>
  <si>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</si>
  <si>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</si>
  <si>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</si>
  <si>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</si>
  <si>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</si>
  <si>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</si>
  <si>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</si>
  <si>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</si>
  <si>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</si>
  <si>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</si>
  <si>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</si>
  <si>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</si>
  <si>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</si>
  <si>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</si>
  <si>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</si>
  <si>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</si>
  <si>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</si>
  <si>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</si>
  <si>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</si>
  <si>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</si>
  <si>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</si>
  <si>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</si>
  <si>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</si>
  <si>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</si>
  <si>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</si>
  <si>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</si>
  <si>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</si>
  <si>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</si>
  <si>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</si>
  <si>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</si>
  <si>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</si>
  <si>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</si>
  <si>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</si>
  <si>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</si>
  <si>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</si>
  <si>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</si>
  <si>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</si>
  <si>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</si>
  <si>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</si>
  <si>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</si>
  <si>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</si>
  <si>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</si>
  <si>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</si>
  <si>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</si>
  <si>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</si>
  <si>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</si>
  <si>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</si>
  <si>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</si>
  <si>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</si>
  <si>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</si>
  <si>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</si>
  <si>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</si>
  <si>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</si>
  <si>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</si>
  <si>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</si>
  <si>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</si>
  <si>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</si>
  <si>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</si>
  <si>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</si>
  <si>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</si>
  <si>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</si>
  <si>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</si>
  <si>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</si>
  <si>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</si>
  <si>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</si>
  <si>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</si>
  <si>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</si>
  <si>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</si>
  <si>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</si>
  <si>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</si>
  <si>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</si>
  <si>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</si>
  <si>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</si>
  <si>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</si>
  <si>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</si>
  <si>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</si>
  <si>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</si>
  <si>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</si>
  <si>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</si>
  <si>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</si>
  <si>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</si>
  <si>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</si>
  <si>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</si>
  <si>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</si>
  <si>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</si>
  <si>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</si>
  <si>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</si>
  <si>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</si>
  <si>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</si>
  <si>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</si>
  <si>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</si>
  <si>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</si>
  <si>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</si>
  <si>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</si>
  <si>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</si>
  <si>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</si>
  <si>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</si>
  <si>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</si>
  <si>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</si>
  <si>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</si>
  <si>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</si>
  <si>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</si>
  <si>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</si>
  <si>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</si>
  <si>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</si>
  <si>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</si>
  <si>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</si>
  <si>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</si>
  <si>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</si>
  <si>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</si>
  <si>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</si>
  <si>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</si>
  <si>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</si>
  <si>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</si>
  <si>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</si>
  <si>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</si>
  <si>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</si>
  <si>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</si>
  <si>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</si>
  <si>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</si>
  <si>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</si>
  <si>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</si>
  <si>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</si>
  <si>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</si>
  <si>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</si>
  <si>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</si>
  <si>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</si>
  <si>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</si>
  <si>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</si>
  <si>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</si>
  <si>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</si>
  <si>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</si>
  <si>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</si>
  <si>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</si>
  <si>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</si>
  <si>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</si>
  <si>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</si>
  <si>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</si>
  <si>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</si>
  <si>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</si>
  <si>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</si>
  <si>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</si>
  <si>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</si>
  <si>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</si>
  <si>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</si>
  <si>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</si>
  <si>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</si>
  <si>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</si>
  <si>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</si>
  <si>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</si>
  <si>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</si>
  <si>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</si>
  <si>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</si>
  <si>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</si>
  <si>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</si>
  <si>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</si>
  <si>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</si>
  <si>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</si>
  <si>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</si>
  <si>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</si>
  <si>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</si>
  <si>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</si>
  <si>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</si>
  <si>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</si>
  <si>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</si>
  <si>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</si>
  <si>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</si>
  <si>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</si>
  <si>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</si>
  <si>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</si>
  <si>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</si>
  <si>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</si>
  <si>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</si>
  <si>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</si>
  <si>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</si>
  <si>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</si>
  <si>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</si>
  <si>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</si>
  <si>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</si>
  <si>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</si>
  <si>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</si>
  <si>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</si>
  <si>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</si>
  <si>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</si>
  <si>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</si>
  <si>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</si>
  <si>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</si>
  <si>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</si>
  <si>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</si>
  <si>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</si>
  <si>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</si>
  <si>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</si>
  <si>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</si>
  <si>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</si>
  <si>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</si>
  <si>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</si>
  <si>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</si>
  <si>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</si>
  <si>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</si>
  <si>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</si>
  <si>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</si>
  <si>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</si>
  <si>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</si>
  <si>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</si>
  <si>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</si>
  <si>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</si>
  <si>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</si>
  <si>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</si>
  <si>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</si>
  <si>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</si>
  <si>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</si>
  <si>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</si>
  <si>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</si>
  <si>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</si>
  <si>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</si>
  <si>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</si>
  <si>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</si>
  <si>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</si>
  <si>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</si>
  <si>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</si>
  <si>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</si>
  <si>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</si>
  <si>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</si>
  <si>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</si>
  <si>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</si>
  <si>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</si>
  <si>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</si>
  <si>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</si>
  <si>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</si>
  <si>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</si>
  <si>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</si>
  <si>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</si>
  <si>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</si>
  <si>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</si>
  <si>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</si>
  <si>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</si>
  <si>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</si>
  <si>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</si>
  <si>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</si>
  <si>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</si>
  <si>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</si>
  <si>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</si>
  <si>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</si>
  <si>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</si>
  <si>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</si>
  <si>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</si>
  <si>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</si>
  <si>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</si>
  <si>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</si>
  <si>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</si>
  <si>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</si>
  <si>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</si>
  <si>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</si>
  <si>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</si>
  <si>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</si>
  <si>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</si>
  <si>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</si>
  <si>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</si>
  <si>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</si>
  <si>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</si>
  <si>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</si>
  <si>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</si>
  <si>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</si>
  <si>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</si>
  <si>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</si>
  <si>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</si>
  <si>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</si>
  <si>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</si>
  <si>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</si>
  <si>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</si>
  <si>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</si>
  <si>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</si>
  <si>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</si>
  <si>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</si>
  <si>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</si>
  <si>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</si>
  <si>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</si>
  <si>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</si>
  <si>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</si>
  <si>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</si>
  <si>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</si>
  <si>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</si>
  <si>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</si>
  <si>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</si>
  <si>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</si>
  <si>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</si>
  <si>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</si>
  <si>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</si>
  <si>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</si>
  <si>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</si>
  <si>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</si>
  <si>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</si>
  <si>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</si>
  <si>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</si>
  <si>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</si>
  <si>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</si>
  <si>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</si>
  <si>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</si>
  <si>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</si>
  <si>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</si>
  <si>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</si>
  <si>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</si>
  <si>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</si>
  <si>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</si>
  <si>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</si>
  <si>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</si>
  <si>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</si>
  <si>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</si>
  <si>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</si>
  <si>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</si>
  <si>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</si>
  <si>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</si>
  <si>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</si>
  <si>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</si>
  <si>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</si>
  <si>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</si>
  <si>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</si>
  <si>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</si>
  <si>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</si>
  <si>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</si>
  <si>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</si>
  <si>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</si>
  <si>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</si>
  <si>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</si>
  <si>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</si>
  <si>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</si>
  <si>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</si>
  <si>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</si>
  <si>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</si>
  <si>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</si>
  <si>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</si>
  <si>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</si>
  <si>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</si>
  <si>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</si>
  <si>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</si>
  <si>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</si>
  <si>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</si>
  <si>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</si>
  <si>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</si>
  <si>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</si>
  <si>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</si>
  <si>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</si>
  <si>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</si>
  <si>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</si>
  <si>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</si>
  <si>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</si>
  <si>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</si>
  <si>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</si>
  <si>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</si>
  <si>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</si>
  <si>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</si>
  <si>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</si>
  <si>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</si>
  <si>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</si>
  <si>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</si>
  <si>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</si>
  <si>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</si>
  <si>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</si>
  <si>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</si>
  <si>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</si>
  <si>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</si>
  <si>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</si>
  <si>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</si>
  <si>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</si>
  <si>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</si>
  <si>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</si>
  <si>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</si>
  <si>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</si>
  <si>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</si>
  <si>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</si>
  <si>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</si>
  <si>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</si>
  <si>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</si>
  <si>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</si>
  <si>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</si>
  <si>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</si>
  <si>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</si>
  <si>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</si>
  <si>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</si>
  <si>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</si>
  <si>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</si>
  <si>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</si>
  <si>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</si>
  <si>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</si>
  <si>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</si>
  <si>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</si>
  <si>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</si>
  <si>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</si>
  <si>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</si>
  <si>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</si>
  <si>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</si>
  <si>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</si>
  <si>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</si>
  <si>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</si>
  <si>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</si>
  <si>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</si>
  <si>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</si>
  <si>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</si>
  <si>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</si>
  <si>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</si>
  <si>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</si>
  <si>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</si>
  <si>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</si>
  <si>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</si>
  <si>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</si>
  <si>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</si>
  <si>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</si>
  <si>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</si>
  <si>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</si>
  <si>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</si>
  <si>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</si>
  <si>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</si>
  <si>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</si>
  <si>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</si>
  <si>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</si>
  <si>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</si>
  <si>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</si>
  <si>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</si>
  <si>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</si>
  <si>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</si>
  <si>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</si>
  <si>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</si>
  <si>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</si>
  <si>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</si>
  <si>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</si>
  <si>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</si>
  <si>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</si>
  <si>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</si>
  <si>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</si>
  <si>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</si>
  <si>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</si>
  <si>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</si>
  <si>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</si>
  <si>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</si>
  <si>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</si>
  <si>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</si>
  <si>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</si>
  <si>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</si>
  <si>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</si>
  <si>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</si>
  <si>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</si>
  <si>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</si>
  <si>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</si>
  <si>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</si>
  <si>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</si>
  <si>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</si>
  <si>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</si>
  <si>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</si>
  <si>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</si>
  <si>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</si>
  <si>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</si>
  <si>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</si>
  <si>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</si>
  <si>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</si>
  <si>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</si>
  <si>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</si>
  <si>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</si>
  <si>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</si>
  <si>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</si>
  <si>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</si>
  <si>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</si>
  <si>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</si>
  <si>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</si>
  <si>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</si>
  <si>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</si>
  <si>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</si>
  <si>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</si>
  <si>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</si>
  <si>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</si>
  <si>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</si>
  <si>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</si>
  <si>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</si>
  <si>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</si>
  <si>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</si>
  <si>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</si>
  <si>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</si>
  <si>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</si>
  <si>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</si>
  <si>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</si>
  <si>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</si>
  <si>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</si>
  <si>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</si>
  <si>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</si>
  <si>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</si>
  <si>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</si>
  <si>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</si>
  <si>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</si>
  <si>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</si>
  <si>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</si>
  <si>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</si>
  <si>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</si>
  <si>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</si>
  <si>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</si>
  <si>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</si>
  <si>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</si>
  <si>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</si>
  <si>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</si>
  <si>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</si>
  <si>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</si>
  <si>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</si>
  <si>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</si>
  <si>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</si>
  <si>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</si>
  <si>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</si>
  <si>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</si>
  <si>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</si>
  <si>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</si>
  <si>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</si>
  <si>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</si>
  <si>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</si>
  <si>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</si>
  <si>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</si>
  <si>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</si>
  <si>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</si>
  <si>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</si>
  <si>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</si>
  <si>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</si>
  <si>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</si>
  <si>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</si>
  <si>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</si>
  <si>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</si>
  <si>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</si>
  <si>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</si>
  <si>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</si>
  <si>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</si>
  <si>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</si>
  <si>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</si>
  <si>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</si>
  <si>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</si>
  <si>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</si>
  <si>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</si>
  <si>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</si>
  <si>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</si>
  <si>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</si>
  <si>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</si>
  <si>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</si>
  <si>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</si>
  <si>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</si>
  <si>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</si>
  <si>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</si>
  <si>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</si>
  <si>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</si>
  <si>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</si>
  <si>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</si>
  <si>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</si>
  <si>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</si>
  <si>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</si>
  <si>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</si>
  <si>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</si>
  <si>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</si>
  <si>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</si>
  <si>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</si>
  <si>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</si>
  <si>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</si>
  <si>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</si>
  <si>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</si>
  <si>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</si>
  <si>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</si>
  <si>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</si>
  <si>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</si>
  <si>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</si>
  <si>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</si>
  <si>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</si>
  <si>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</si>
  <si>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</si>
  <si>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</si>
  <si>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</si>
  <si>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</si>
  <si>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</si>
  <si>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</si>
  <si>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</si>
  <si>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</si>
  <si>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</si>
  <si>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</si>
  <si>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</si>
  <si>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</si>
  <si>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</si>
  <si>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</si>
  <si>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</si>
  <si>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</si>
  <si>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</si>
  <si>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</si>
  <si>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</si>
  <si>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</si>
  <si>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</si>
  <si>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</si>
  <si>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</si>
  <si>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</si>
  <si>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</si>
  <si>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</si>
  <si>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</si>
  <si>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</si>
  <si>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</si>
  <si>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</si>
  <si>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</si>
  <si>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</si>
  <si>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</si>
  <si>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</si>
  <si>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</si>
  <si>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</si>
  <si>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</si>
  <si>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</si>
  <si>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</si>
  <si>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</si>
  <si>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</si>
  <si>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</si>
  <si>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</si>
  <si>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</si>
  <si>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</si>
  <si>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</si>
  <si>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</si>
  <si>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</si>
  <si>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</si>
  <si>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</si>
  <si>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</si>
  <si>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</si>
  <si>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</si>
  <si>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</si>
  <si>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</si>
  <si>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</si>
  <si>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</si>
  <si>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</si>
  <si>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</si>
  <si>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</si>
  <si>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</si>
  <si>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</si>
  <si>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</si>
  <si>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</si>
  <si>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</si>
  <si>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</si>
  <si>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</si>
  <si>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</si>
  <si>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</si>
  <si>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</si>
  <si>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</si>
  <si>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</si>
  <si>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</si>
  <si>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</si>
  <si>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</si>
  <si>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</si>
  <si>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</si>
  <si>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</si>
  <si>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</si>
  <si>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</si>
  <si>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</si>
  <si>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</si>
  <si>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</si>
  <si>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</si>
  <si>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</si>
  <si>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</si>
  <si>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</si>
  <si>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</si>
  <si>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</si>
  <si>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</si>
  <si>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</si>
  <si>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</si>
  <si>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</si>
  <si>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</si>
  <si>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</si>
  <si>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</si>
  <si>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</si>
  <si>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</si>
  <si>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</si>
  <si>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</si>
  <si>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</si>
  <si>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</si>
  <si>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</si>
  <si>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</si>
  <si>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</si>
  <si>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</si>
  <si>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</si>
  <si>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</si>
  <si>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</si>
  <si>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</si>
  <si>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</si>
  <si>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</si>
  <si>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</si>
  <si>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</si>
  <si>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</si>
  <si>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</si>
  <si>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</si>
  <si>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</si>
  <si>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</si>
  <si>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</si>
  <si>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</si>
  <si>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</si>
  <si>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</si>
  <si>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</si>
  <si>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</si>
  <si>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</si>
  <si>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</si>
  <si>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</si>
  <si>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</si>
  <si>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</si>
  <si>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</si>
  <si>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</si>
  <si>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</si>
  <si>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</si>
  <si>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</si>
  <si>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</si>
  <si>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</si>
  <si>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</si>
  <si>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</si>
  <si>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</si>
  <si>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</si>
  <si>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</si>
  <si>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</si>
  <si>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</si>
  <si>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</si>
  <si>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</si>
  <si>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</si>
  <si>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</si>
  <si>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</si>
  <si>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</si>
  <si>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</si>
  <si>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</si>
  <si>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</si>
  <si>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</si>
  <si>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</si>
  <si>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</si>
  <si>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</si>
  <si>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</si>
  <si>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</si>
  <si>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</si>
  <si>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</si>
  <si>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</si>
  <si>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</si>
  <si>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</si>
  <si>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</si>
  <si>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</si>
  <si>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</si>
  <si>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</si>
  <si>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</si>
  <si>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</si>
  <si>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</si>
  <si>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</si>
  <si>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</si>
  <si>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</si>
  <si>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</si>
  <si>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</si>
  <si>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</si>
  <si>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</si>
  <si>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</si>
  <si>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</si>
  <si>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</si>
  <si>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</si>
  <si>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</si>
  <si>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</si>
  <si>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</si>
  <si>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</si>
  <si>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</si>
  <si>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</si>
  <si>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</si>
  <si>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</si>
  <si>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</si>
  <si>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</si>
  <si>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</si>
  <si>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</si>
  <si>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</si>
  <si>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</si>
  <si>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</si>
  <si>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</si>
  <si>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</si>
  <si>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</si>
  <si>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</si>
  <si>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</si>
  <si>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</si>
  <si>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</si>
  <si>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</si>
  <si>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</si>
  <si>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</si>
  <si>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</si>
  <si>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</si>
  <si>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</si>
  <si>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</si>
  <si>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</si>
  <si>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</si>
  <si>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</si>
  <si>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</si>
  <si>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</si>
  <si>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</si>
  <si>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</si>
  <si>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</si>
  <si>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</si>
  <si>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</si>
  <si>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</si>
  <si>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</si>
  <si>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</si>
  <si>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</si>
  <si>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</si>
  <si>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</si>
  <si>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</si>
  <si>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</si>
  <si>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</si>
  <si>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</si>
  <si>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</si>
  <si>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</si>
  <si>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</si>
  <si>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</si>
  <si>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</si>
  <si>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</si>
  <si>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</si>
  <si>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</si>
  <si>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</si>
  <si>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</si>
  <si>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</si>
  <si>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</si>
  <si>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</si>
  <si>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</si>
  <si>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</si>
  <si>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</si>
  <si>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</si>
  <si>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</si>
  <si>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</si>
  <si>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</si>
  <si>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</si>
  <si>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</si>
  <si>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</si>
  <si>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</si>
  <si>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</si>
  <si>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</si>
  <si>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</si>
  <si>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</si>
  <si>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</si>
  <si>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</si>
  <si>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</si>
  <si>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</si>
  <si>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</si>
  <si>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</si>
  <si>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</si>
  <si>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</si>
  <si>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</si>
  <si>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</si>
  <si>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</si>
  <si>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</si>
  <si>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</si>
  <si>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</si>
  <si>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</si>
  <si>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</si>
  <si>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</si>
  <si>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</si>
  <si>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</si>
  <si>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</si>
  <si>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</si>
  <si>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</si>
  <si>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</si>
  <si>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</si>
  <si>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</si>
  <si>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</si>
  <si>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</si>
  <si>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</si>
  <si>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</si>
  <si>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</si>
  <si>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</si>
  <si>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</si>
  <si>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</si>
  <si>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</si>
  <si>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</si>
  <si>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</si>
  <si>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</si>
  <si>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</si>
  <si>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</si>
  <si>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</si>
  <si>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</si>
  <si>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</si>
  <si>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</si>
  <si>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</si>
  <si>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</si>
  <si>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</si>
  <si>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</si>
  <si>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</si>
  <si>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</si>
  <si>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</si>
  <si>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</si>
  <si>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</si>
  <si>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</si>
  <si>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</si>
  <si>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</si>
  <si>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</si>
  <si>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</si>
  <si>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</si>
  <si>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</si>
  <si>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</si>
  <si>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</si>
  <si>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</si>
  <si>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</si>
  <si>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</si>
  <si>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</si>
  <si>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</si>
  <si>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</si>
  <si>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</si>
  <si>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</si>
  <si>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</si>
  <si>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</si>
  <si>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</si>
  <si>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</si>
  <si>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</si>
  <si>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</si>
  <si>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</si>
  <si>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</si>
  <si>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</si>
  <si>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</si>
  <si>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</si>
  <si>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</si>
  <si>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</si>
  <si>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</si>
  <si>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</si>
  <si>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</si>
  <si>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</si>
  <si>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</si>
  <si>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</si>
  <si>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</si>
  <si>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</si>
  <si>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</si>
  <si>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</si>
  <si>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</si>
  <si>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</si>
  <si>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</si>
  <si>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</si>
  <si>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</si>
  <si>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</si>
  <si>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</si>
  <si>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</si>
  <si>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</si>
  <si>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</si>
  <si>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</si>
  <si>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</si>
  <si>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</si>
  <si>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</si>
  <si>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</si>
  <si>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</si>
  <si>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</si>
  <si>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</si>
  <si>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</si>
  <si>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</si>
  <si>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</si>
  <si>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</si>
  <si>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</si>
  <si>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</si>
  <si>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</si>
  <si>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</si>
  <si>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</si>
  <si>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</si>
  <si>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</si>
  <si>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</si>
  <si>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</si>
  <si>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</si>
  <si>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</si>
  <si>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</si>
  <si>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</si>
  <si>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</si>
  <si>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</si>
  <si>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</si>
  <si>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</si>
  <si>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</si>
  <si>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</si>
  <si>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</si>
  <si>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</si>
  <si>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</si>
  <si>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</si>
  <si>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</si>
  <si>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</si>
  <si>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</si>
  <si>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</si>
  <si>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</si>
  <si>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</si>
  <si>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</si>
  <si>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</si>
  <si>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</si>
  <si>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</si>
  <si>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</si>
  <si>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</si>
  <si>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</si>
  <si>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</si>
  <si>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</si>
  <si>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</si>
  <si>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</si>
  <si>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</si>
  <si>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</si>
  <si>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</si>
  <si>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</si>
  <si>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</si>
  <si>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</si>
  <si>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</si>
  <si>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</si>
  <si>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</si>
  <si>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</si>
  <si>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</si>
  <si>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</si>
  <si>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</si>
  <si>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</si>
  <si>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</si>
  <si>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</si>
  <si>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</si>
  <si>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</si>
  <si>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</si>
  <si>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</si>
  <si>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</si>
  <si>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</si>
  <si>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</si>
  <si>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</si>
  <si>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</si>
  <si>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</si>
  <si>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</si>
  <si>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</si>
  <si>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</si>
  <si>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</si>
  <si>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</si>
  <si>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</si>
  <si>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</si>
  <si>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</si>
  <si>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</si>
  <si>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</si>
  <si>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</si>
  <si>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</si>
  <si>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</si>
  <si>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</si>
  <si>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</si>
  <si>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</si>
  <si>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</si>
  <si>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</si>
  <si>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</si>
  <si>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</si>
  <si>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</si>
  <si>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</si>
  <si>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</si>
  <si>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</si>
  <si>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</si>
  <si>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</si>
  <si>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</si>
  <si>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</si>
  <si>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</si>
  <si>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</si>
  <si>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</si>
  <si>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</si>
  <si>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</si>
  <si>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</si>
  <si>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</si>
  <si>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</si>
  <si>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</si>
  <si>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</si>
  <si>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</si>
  <si>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</si>
  <si>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</si>
  <si>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</si>
  <si>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</si>
  <si>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</si>
  <si>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</si>
  <si>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</si>
  <si>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</si>
  <si>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</si>
  <si>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</si>
  <si>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</si>
  <si>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</si>
  <si>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</si>
  <si>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</si>
  <si>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</si>
  <si>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</si>
  <si>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</si>
  <si>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</si>
  <si>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</si>
  <si>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</si>
  <si>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</si>
  <si>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</si>
  <si>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</si>
  <si>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</si>
  <si>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</si>
  <si>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</si>
  <si>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</si>
  <si>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</si>
  <si>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</si>
  <si>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</si>
  <si>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</si>
  <si>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</si>
  <si>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</si>
  <si>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</si>
  <si>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</si>
  <si>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</si>
  <si>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</si>
  <si>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</si>
  <si>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</si>
  <si>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</si>
  <si>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</si>
  <si>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</si>
  <si>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</si>
  <si>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</si>
  <si>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</si>
  <si>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</si>
  <si>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</si>
  <si>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</si>
  <si>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</si>
  <si>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</si>
  <si>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</si>
  <si>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</si>
  <si>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</si>
  <si>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</si>
  <si>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</si>
  <si>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</si>
  <si>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</si>
  <si>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</si>
  <si>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</si>
  <si>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</si>
  <si>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</si>
  <si>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</si>
  <si>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</si>
  <si>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</si>
  <si>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</si>
  <si>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</si>
  <si>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</si>
  <si>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</si>
  <si>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</si>
  <si>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</si>
  <si>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</si>
  <si>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</si>
  <si>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</si>
  <si>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</si>
  <si>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</si>
  <si>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</si>
  <si>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</si>
  <si>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</si>
  <si>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</si>
  <si>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</si>
  <si>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</si>
  <si>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</si>
  <si>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</si>
  <si>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</si>
  <si>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</si>
  <si>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</si>
  <si>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</si>
  <si>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</si>
  <si>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</si>
  <si>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</si>
  <si>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</si>
  <si>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</si>
  <si>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</si>
  <si>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</si>
  <si>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</si>
  <si>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</si>
  <si>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</si>
  <si>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</si>
  <si>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</si>
  <si>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</si>
  <si>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</si>
  <si>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</si>
  <si>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</si>
  <si>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</si>
  <si>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</si>
  <si>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</si>
  <si>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</si>
  <si>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</si>
  <si>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</si>
  <si>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</si>
  <si>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</si>
  <si>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</si>
  <si>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</si>
  <si>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</si>
  <si>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</si>
  <si>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</si>
  <si>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</si>
  <si>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</si>
  <si>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</si>
  <si>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</si>
  <si>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</si>
  <si>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</si>
  <si>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</si>
  <si>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</si>
  <si>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</si>
  <si>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</si>
  <si>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</si>
  <si>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</si>
  <si>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</si>
  <si>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</si>
  <si>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</si>
  <si>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</si>
  <si>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</si>
  <si>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</si>
  <si>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</si>
  <si>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</si>
  <si>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</si>
  <si>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</si>
  <si>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</si>
  <si>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</si>
  <si>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</si>
  <si>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</si>
  <si>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</si>
  <si>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</si>
  <si>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</si>
  <si>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</si>
  <si>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</si>
  <si>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</si>
  <si>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</si>
  <si>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</si>
  <si>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</si>
  <si>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</si>
  <si>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</si>
  <si>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</si>
  <si>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</si>
  <si>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</si>
  <si>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</si>
  <si>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</si>
  <si>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</si>
  <si>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</si>
  <si>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</si>
  <si>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</si>
  <si>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</si>
  <si>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</si>
  <si>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</si>
  <si>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</si>
  <si>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</si>
  <si>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</si>
  <si>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</si>
  <si>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</si>
  <si>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</si>
  <si>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</si>
  <si>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</si>
  <si>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</si>
  <si>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</si>
  <si>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</si>
  <si>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</si>
  <si>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</si>
  <si>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</si>
  <si>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</si>
  <si>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</si>
  <si>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</si>
  <si>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</si>
  <si>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</si>
  <si>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</si>
  <si>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</si>
  <si>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</si>
  <si>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</si>
  <si>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</si>
  <si>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</si>
  <si>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</si>
  <si>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</si>
  <si>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</si>
  <si>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</si>
  <si>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</si>
  <si>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</si>
  <si>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</si>
  <si>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</si>
  <si>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</si>
  <si>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</si>
  <si>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</si>
  <si>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</si>
  <si>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</si>
  <si>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</si>
  <si>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</si>
  <si>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</si>
  <si>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</si>
  <si>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</si>
  <si>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</si>
  <si>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</si>
  <si>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</si>
  <si>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</si>
  <si>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</si>
  <si>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</si>
  <si>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</si>
  <si>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</si>
  <si>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</si>
  <si>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</si>
  <si>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</si>
  <si>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</si>
  <si>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</si>
  <si>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</si>
  <si>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</si>
  <si>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</si>
  <si>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</si>
  <si>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</si>
  <si>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</si>
  <si>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</si>
  <si>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</si>
  <si>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</si>
  <si>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</si>
  <si>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</si>
  <si>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</si>
  <si>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</si>
  <si>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</si>
  <si>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</si>
  <si>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</si>
  <si>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</si>
  <si>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</si>
  <si>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</si>
  <si>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</si>
  <si>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</si>
  <si>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</si>
  <si>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</si>
  <si>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</si>
  <si>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</si>
  <si>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</si>
  <si>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</si>
  <si>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</si>
  <si>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</si>
  <si>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</si>
  <si>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</si>
  <si>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</si>
  <si>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</si>
  <si>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</si>
  <si>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</si>
  <si>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</si>
  <si>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</si>
  <si>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</si>
  <si>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</si>
  <si>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</si>
  <si>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</si>
  <si>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</si>
  <si>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</si>
  <si>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</si>
  <si>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</si>
  <si>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</si>
  <si>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</si>
  <si>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</si>
  <si>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</si>
  <si>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</si>
  <si>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</si>
  <si>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</si>
  <si>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</si>
  <si>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</si>
  <si>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</si>
  <si>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</si>
  <si>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</si>
  <si>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</si>
  <si>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</si>
  <si>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</si>
  <si>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</si>
  <si>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</si>
  <si>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</si>
  <si>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</si>
  <si>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</si>
  <si>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</si>
  <si>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</si>
  <si>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</si>
  <si>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</si>
  <si>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</si>
  <si>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</si>
  <si>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</si>
  <si>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</si>
  <si>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</si>
  <si>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</si>
  <si>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</si>
  <si>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</si>
  <si>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</si>
  <si>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</si>
  <si>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</si>
  <si>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</si>
  <si>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</si>
  <si>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</si>
  <si>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</si>
  <si>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</si>
  <si>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</si>
  <si>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</si>
  <si>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</si>
  <si>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</si>
  <si>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</si>
  <si>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</si>
  <si>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</si>
  <si>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</si>
  <si>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</si>
  <si>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</si>
  <si>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</si>
  <si>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</si>
  <si>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</si>
  <si>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</si>
  <si>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</si>
  <si>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</si>
  <si>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</si>
  <si>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</si>
  <si>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</si>
  <si>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</si>
  <si>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</si>
  <si>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</si>
  <si>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</si>
  <si>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</si>
  <si>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</si>
  <si>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</si>
  <si>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</si>
  <si>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</si>
  <si>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</si>
  <si>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</si>
  <si>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</si>
  <si>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</si>
  <si>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</si>
  <si>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</si>
  <si>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</si>
  <si>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</si>
  <si>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</si>
  <si>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</si>
  <si>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</si>
  <si>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</si>
  <si>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</si>
  <si>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</si>
  <si>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</si>
  <si>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</si>
  <si>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</si>
  <si>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</si>
  <si>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</si>
  <si>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</si>
  <si>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</si>
  <si>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</si>
  <si>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</si>
  <si>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</si>
  <si>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</si>
  <si>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</si>
  <si>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</si>
  <si>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</si>
  <si>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</si>
  <si>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</si>
  <si>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</si>
  <si>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</si>
  <si>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</si>
  <si>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</si>
  <si>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</si>
  <si>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</si>
  <si>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</si>
  <si>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</si>
  <si>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</si>
  <si>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</si>
  <si>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</si>
  <si>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</si>
  <si>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</si>
  <si>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</si>
  <si>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</si>
  <si>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</si>
  <si>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</si>
  <si>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</si>
  <si>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</si>
  <si>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</si>
  <si>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</si>
  <si>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</si>
  <si>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</si>
  <si>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</si>
  <si>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</si>
  <si>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</si>
  <si>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</si>
  <si>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</si>
  <si>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</si>
  <si>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</si>
  <si>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</si>
  <si>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</si>
  <si>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</si>
  <si>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</si>
  <si>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</si>
  <si>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</si>
  <si>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</si>
  <si>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</si>
  <si>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</si>
  <si>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</si>
  <si>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</si>
  <si>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</si>
  <si>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</si>
  <si>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</si>
  <si>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</si>
  <si>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</si>
  <si>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</si>
  <si>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</si>
  <si>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</si>
  <si>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</si>
  <si>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</si>
  <si>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</si>
  <si>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</si>
  <si>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</si>
  <si>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</si>
  <si>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</si>
  <si>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</si>
  <si>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</si>
  <si>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</si>
  <si>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</si>
  <si>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</si>
  <si>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</si>
  <si>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</si>
  <si>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</si>
  <si>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</si>
  <si>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</si>
  <si>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</si>
  <si>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</si>
  <si>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</si>
  <si>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</si>
  <si>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</si>
  <si>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</si>
  <si>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</si>
  <si>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</si>
  <si>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</si>
  <si>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</si>
  <si>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</si>
  <si>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</si>
  <si>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</si>
  <si>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</si>
  <si>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</si>
  <si>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</si>
  <si>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</si>
  <si>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</si>
  <si>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</si>
  <si>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</si>
  <si>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</si>
  <si>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</si>
  <si>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</si>
  <si>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</si>
  <si>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</si>
  <si>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</si>
  <si>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</si>
  <si>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</si>
  <si>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</si>
  <si>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</si>
  <si>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</si>
  <si>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</si>
  <si>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</si>
  <si>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</si>
  <si>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</si>
  <si>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</si>
  <si>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</si>
  <si>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</si>
  <si>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</si>
  <si>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</si>
  <si>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</si>
  <si>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</si>
  <si>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</si>
  <si>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</si>
  <si>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</si>
  <si>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</si>
  <si>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</si>
  <si>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</si>
  <si>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</si>
  <si>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</si>
  <si>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</si>
  <si>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</si>
  <si>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</si>
  <si>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</si>
  <si>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</si>
  <si>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</si>
  <si>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</si>
  <si>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</si>
  <si>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</si>
  <si>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</si>
  <si>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</si>
  <si>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</si>
  <si>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</si>
  <si>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</si>
  <si>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</si>
  <si>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</si>
  <si>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</si>
  <si>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</si>
  <si>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</si>
  <si>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</si>
  <si>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</si>
  <si>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</si>
  <si>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</si>
  <si>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</si>
  <si>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</si>
  <si>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</si>
  <si>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</si>
  <si>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</si>
  <si>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</si>
  <si>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</si>
  <si>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</si>
  <si>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</si>
  <si>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</si>
  <si>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</si>
  <si>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</si>
  <si>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</si>
  <si>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</si>
  <si>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</si>
  <si>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</si>
  <si>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</si>
  <si>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</si>
  <si>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</si>
  <si>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</si>
  <si>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</si>
  <si>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</si>
  <si>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</si>
  <si>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</si>
  <si>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</si>
  <si>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</si>
  <si>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</si>
  <si>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</si>
  <si>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</si>
  <si>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</si>
  <si>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</si>
  <si>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</si>
  <si>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</si>
  <si>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</si>
  <si>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</si>
  <si>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</si>
  <si>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</si>
  <si>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</si>
  <si>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</si>
  <si>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</si>
  <si>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</si>
  <si>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</si>
  <si>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</si>
  <si>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</si>
  <si>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</si>
  <si>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</si>
  <si>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</si>
  <si>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</si>
  <si>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</si>
  <si>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</si>
  <si>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</si>
  <si>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</si>
  <si>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</si>
  <si>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</si>
  <si>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</si>
  <si>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</si>
  <si>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</si>
  <si>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</si>
  <si>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</si>
  <si>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</si>
  <si>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</si>
  <si>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</si>
  <si>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</si>
  <si>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</si>
  <si>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</si>
  <si>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</si>
  <si>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</si>
  <si>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</si>
  <si>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</si>
  <si>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</si>
  <si>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</si>
  <si>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</si>
  <si>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</si>
  <si>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</si>
  <si>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</si>
  <si>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</si>
  <si>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</si>
  <si>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</si>
  <si>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</si>
  <si>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</si>
  <si>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</si>
  <si>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</si>
  <si>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</si>
  <si>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</si>
  <si>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</si>
  <si>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</si>
  <si>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</si>
  <si>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</si>
  <si>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</si>
  <si>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</si>
  <si>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</si>
  <si>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</si>
  <si>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</si>
  <si>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</si>
  <si>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</si>
  <si>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</si>
  <si>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</si>
  <si>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</si>
  <si>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</si>
  <si>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</si>
  <si>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</si>
  <si>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</si>
  <si>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</si>
  <si>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</si>
  <si>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</si>
  <si>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</si>
  <si>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</si>
  <si>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</si>
  <si>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</si>
  <si>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</si>
  <si>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</si>
  <si>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</si>
  <si>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</si>
  <si>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</si>
  <si>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</si>
  <si>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</si>
  <si>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</si>
  <si>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</si>
  <si>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</si>
  <si>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</si>
  <si>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</si>
  <si>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</si>
  <si>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</si>
  <si>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</si>
  <si>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</si>
  <si>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</si>
  <si>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</si>
  <si>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</si>
  <si>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</si>
  <si>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</si>
  <si>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</si>
  <si>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</si>
  <si>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</si>
  <si>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</si>
  <si>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</si>
  <si>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</si>
  <si>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</si>
  <si>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</si>
  <si>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</si>
  <si>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</si>
  <si>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</si>
  <si>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</si>
  <si>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</si>
  <si>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</si>
  <si>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</si>
  <si>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</si>
  <si>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</si>
  <si>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</si>
  <si>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</si>
  <si>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</si>
  <si>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</si>
  <si>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</si>
  <si>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</si>
  <si>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</si>
  <si>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</si>
  <si>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</si>
  <si>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</si>
  <si>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</si>
  <si>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</si>
  <si>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</si>
  <si>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</si>
  <si>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</si>
  <si>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</si>
  <si>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</si>
  <si>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</si>
  <si>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</si>
  <si>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</si>
  <si>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</si>
  <si>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</si>
  <si>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</si>
  <si>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</si>
  <si>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</si>
  <si>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</si>
  <si>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</si>
  <si>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</si>
  <si>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</si>
  <si>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</si>
  <si>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</si>
  <si>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</si>
  <si>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</si>
  <si>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</si>
  <si>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</si>
  <si>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</si>
  <si>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</si>
  <si>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</si>
  <si>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</si>
  <si>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</si>
  <si>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</si>
  <si>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</si>
  <si>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</si>
  <si>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</si>
  <si>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</si>
  <si>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</si>
  <si>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</si>
  <si>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</si>
  <si>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</si>
  <si>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</si>
  <si>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</si>
  <si>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</si>
  <si>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</si>
  <si>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</si>
  <si>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</si>
  <si>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</si>
  <si>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</si>
  <si>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</si>
  <si>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</si>
  <si>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</si>
  <si>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</si>
  <si>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</si>
  <si>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</si>
  <si>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</si>
  <si>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</si>
  <si>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</si>
  <si>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</si>
  <si>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</si>
  <si>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</si>
  <si>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</si>
  <si>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</si>
  <si>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</si>
  <si>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</si>
  <si>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</si>
  <si>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</si>
  <si>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</si>
  <si>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</si>
  <si>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</si>
  <si>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</si>
  <si>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</si>
  <si>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</si>
  <si>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</si>
  <si>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</si>
  <si>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</si>
  <si>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</si>
  <si>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</si>
  <si>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</si>
  <si>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</si>
  <si>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</si>
  <si>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</si>
  <si>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</si>
  <si>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</si>
  <si>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</si>
  <si>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</si>
  <si>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</si>
  <si>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</si>
  <si>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</si>
  <si>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</si>
  <si>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</si>
  <si>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</si>
  <si>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</si>
  <si>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</si>
  <si>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</si>
  <si>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</si>
  <si>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</si>
  <si>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</si>
  <si>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</si>
  <si>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</si>
  <si>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</si>
  <si>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</si>
  <si>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</si>
  <si>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</si>
  <si>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</si>
  <si>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</si>
  <si>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</si>
  <si>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</si>
  <si>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</si>
  <si>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</si>
  <si>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</si>
  <si>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</si>
  <si>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</si>
  <si>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</si>
  <si>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</si>
  <si>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</si>
  <si>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</si>
  <si>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</si>
  <si>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</si>
  <si>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</si>
  <si>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</si>
  <si>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</si>
  <si>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</si>
  <si>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</si>
  <si>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</si>
  <si>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</si>
  <si>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</si>
  <si>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</si>
  <si>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</si>
  <si>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</si>
  <si>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</si>
  <si>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</si>
  <si>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</si>
  <si>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</si>
  <si>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</si>
  <si>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</si>
  <si>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</si>
  <si>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</si>
  <si>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</si>
  <si>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</si>
  <si>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</si>
  <si>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</si>
  <si>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</si>
  <si>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</si>
  <si>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</si>
  <si>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</si>
  <si>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</si>
  <si>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</si>
  <si>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</si>
  <si>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</si>
  <si>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</si>
  <si>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</si>
  <si>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</si>
  <si>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</si>
  <si>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</si>
  <si>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</si>
  <si>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</si>
  <si>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</si>
  <si>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</si>
  <si>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</si>
  <si>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</si>
  <si>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</si>
  <si>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</si>
  <si>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</si>
  <si>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</si>
  <si>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</si>
  <si>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</si>
  <si>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</si>
  <si>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</si>
  <si>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</si>
  <si>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</si>
  <si>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</si>
  <si>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</si>
  <si>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</si>
  <si>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</si>
  <si>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</si>
  <si>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</si>
  <si>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</si>
  <si>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</si>
  <si>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</si>
  <si>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</si>
  <si>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</si>
  <si>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</si>
  <si>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</si>
  <si>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</si>
  <si>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</si>
  <si>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</si>
  <si>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</si>
  <si>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</si>
  <si>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</si>
  <si>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</si>
  <si>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</si>
  <si>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</si>
  <si>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</si>
  <si>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</si>
  <si>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</si>
  <si>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</si>
  <si>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</si>
  <si>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</si>
  <si>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</si>
  <si>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</si>
  <si>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</si>
  <si>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</si>
  <si>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</si>
  <si>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</si>
  <si>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</si>
  <si>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</si>
  <si>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</si>
  <si>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</si>
  <si>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</si>
  <si>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</si>
  <si>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</si>
  <si>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</si>
  <si>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</si>
  <si>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</si>
  <si>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</si>
  <si>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</si>
  <si>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</si>
  <si>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</si>
  <si>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</si>
  <si>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</si>
  <si>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</si>
  <si>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</si>
  <si>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</si>
  <si>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</si>
  <si>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</si>
  <si>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</si>
  <si>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</si>
  <si>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</si>
  <si>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</si>
  <si>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</si>
  <si>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</si>
  <si>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</si>
  <si>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</si>
  <si>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</si>
  <si>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</si>
  <si>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</si>
  <si>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</si>
  <si>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</si>
  <si>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</si>
  <si>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</si>
  <si>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</si>
  <si>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</si>
  <si>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</si>
  <si>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</si>
  <si>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</si>
  <si>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</si>
  <si>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</si>
  <si>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</si>
  <si>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</si>
  <si>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</si>
  <si>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</si>
  <si>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</si>
  <si>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</si>
  <si>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</si>
  <si>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</si>
  <si>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</si>
  <si>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</si>
  <si>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</si>
  <si>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</si>
  <si>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</si>
  <si>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</si>
  <si>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</si>
  <si>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</si>
  <si>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</si>
  <si>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</si>
  <si>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</si>
  <si>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</si>
  <si>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</si>
  <si>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</si>
  <si>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</si>
  <si>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</si>
  <si>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</si>
  <si>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</si>
  <si>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</si>
  <si>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</si>
  <si>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</si>
  <si>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</si>
  <si>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</si>
  <si>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</si>
  <si>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</si>
  <si>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</si>
  <si>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</si>
  <si>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</si>
  <si>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</si>
  <si>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</si>
  <si>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</si>
  <si>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</si>
  <si>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</si>
  <si>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</si>
  <si>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</si>
  <si>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</si>
  <si>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</si>
  <si>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</si>
  <si>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</si>
  <si>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</si>
  <si>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</si>
  <si>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</si>
  <si>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</si>
  <si>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</si>
  <si>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</si>
  <si>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</si>
  <si>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</si>
  <si>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</si>
  <si>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</si>
  <si>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</si>
  <si>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</si>
  <si>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</si>
  <si>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</si>
  <si>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</si>
  <si>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</si>
  <si>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</si>
  <si>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</si>
  <si>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</si>
  <si>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</si>
  <si>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</si>
  <si>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</si>
  <si>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</si>
  <si>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</si>
  <si>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</si>
  <si>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</si>
  <si>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</si>
  <si>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</si>
  <si>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</si>
  <si>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</si>
  <si>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</si>
  <si>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</si>
  <si>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</si>
  <si>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</si>
  <si>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</si>
  <si>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</si>
  <si>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</si>
  <si>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</si>
  <si>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</si>
  <si>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</si>
  <si>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</si>
  <si>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</si>
  <si>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</si>
  <si>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</si>
  <si>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</si>
  <si>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</si>
  <si>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</si>
  <si>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</si>
  <si>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</si>
  <si>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</si>
  <si>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</si>
  <si>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</si>
  <si>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</si>
  <si>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</si>
  <si>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</si>
  <si>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</si>
  <si>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</si>
  <si>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</si>
  <si>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</si>
  <si>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</si>
  <si>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</si>
  <si>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</si>
  <si>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</si>
  <si>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</si>
  <si>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</si>
  <si>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</si>
  <si>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</si>
  <si>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</si>
  <si>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</si>
  <si>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</si>
  <si>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</si>
  <si>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</si>
  <si>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</si>
  <si>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</si>
  <si>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</si>
  <si>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</si>
  <si>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</si>
  <si>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</si>
  <si>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</si>
  <si>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</si>
  <si>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</si>
  <si>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</si>
  <si>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</si>
  <si>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</si>
  <si>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</si>
  <si>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</si>
  <si>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</si>
  <si>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</si>
  <si>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</si>
  <si>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</si>
  <si>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</si>
  <si>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</si>
  <si>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</si>
  <si>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</si>
  <si>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</si>
  <si>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</si>
  <si>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</si>
  <si>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</si>
  <si>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</si>
  <si>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</si>
  <si>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</si>
  <si>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</si>
  <si>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</si>
  <si>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</si>
  <si>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</si>
  <si>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</si>
  <si>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</si>
  <si>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</si>
  <si>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</si>
  <si>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</si>
  <si>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</si>
  <si>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</si>
  <si>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</si>
  <si>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</si>
  <si>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</si>
  <si>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</si>
  <si>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</si>
  <si>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</si>
  <si>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</si>
  <si>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</si>
  <si>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</si>
  <si>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</si>
  <si>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</si>
  <si>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</si>
  <si>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</si>
  <si>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</si>
  <si>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</si>
  <si>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</si>
  <si>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</si>
  <si>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</si>
  <si>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</si>
  <si>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</si>
  <si>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</si>
  <si>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</si>
  <si>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</si>
  <si>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</si>
  <si>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</si>
  <si>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</si>
  <si>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</si>
  <si>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</si>
  <si>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</si>
  <si>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</si>
  <si>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</si>
  <si>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</si>
  <si>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</si>
  <si>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</si>
  <si>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</si>
  <si>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</si>
  <si>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</si>
  <si>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</si>
  <si>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</si>
  <si>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</si>
  <si>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</si>
  <si>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</si>
  <si>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</si>
  <si>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</si>
  <si>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</si>
  <si>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</si>
  <si>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</si>
  <si>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</si>
  <si>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</si>
  <si>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</si>
  <si>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</si>
  <si>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</si>
  <si>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</si>
  <si>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</si>
  <si>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</si>
  <si>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</si>
  <si>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</si>
  <si>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</si>
  <si>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</si>
  <si>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</si>
  <si>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</si>
  <si>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</si>
  <si>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</si>
  <si>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</si>
  <si>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</si>
  <si>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</si>
  <si>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</si>
  <si>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</si>
  <si>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</si>
  <si>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</si>
  <si>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</si>
  <si>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</si>
  <si>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</si>
  <si>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</si>
  <si>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</si>
  <si>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</si>
  <si>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</si>
  <si>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</si>
  <si>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</si>
  <si>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</si>
  <si>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</si>
  <si>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</si>
  <si>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</si>
  <si>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</si>
  <si>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</si>
  <si>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</si>
  <si>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</si>
  <si>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</si>
  <si>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</si>
  <si>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</si>
  <si>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</si>
  <si>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</si>
  <si>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</si>
  <si>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</si>
  <si>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</si>
  <si>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</si>
  <si>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</si>
  <si>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</si>
  <si>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</si>
  <si>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</si>
  <si>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</si>
  <si>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</si>
  <si>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</si>
  <si>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</si>
  <si>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</si>
  <si>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</si>
  <si>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</si>
  <si>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</si>
  <si>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</si>
  <si>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</si>
  <si>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</si>
  <si>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</si>
  <si>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</si>
  <si>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</si>
  <si>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</si>
  <si>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</si>
  <si>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</si>
  <si>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</si>
  <si>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</si>
  <si>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</si>
  <si>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</si>
  <si>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</si>
  <si>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</si>
  <si>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</si>
  <si>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</si>
  <si>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</si>
  <si>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</si>
  <si>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</si>
  <si>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</si>
  <si>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</si>
  <si>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</si>
  <si>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</si>
  <si>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</si>
  <si>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</si>
  <si>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</si>
  <si>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</si>
  <si>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</si>
  <si>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</si>
  <si>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</si>
  <si>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</si>
  <si>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</si>
  <si>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</si>
  <si>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</si>
  <si>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</si>
  <si>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</si>
  <si>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</si>
  <si>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</si>
  <si>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</si>
  <si>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</si>
  <si>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</si>
  <si>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</si>
  <si>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</si>
  <si>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</si>
  <si>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</si>
  <si>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</si>
  <si>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</si>
  <si>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</si>
  <si>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</si>
  <si>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</si>
  <si>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</si>
  <si>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</si>
  <si>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</si>
  <si>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</si>
  <si>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</si>
  <si>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</si>
  <si>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</si>
  <si>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</si>
  <si>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</si>
  <si>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</si>
  <si>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</si>
  <si>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</si>
  <si>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</si>
  <si>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</si>
  <si>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</si>
  <si>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</si>
  <si>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</si>
  <si>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</si>
  <si>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</si>
  <si>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</si>
  <si>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</si>
  <si>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</si>
  <si>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</si>
  <si>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</si>
  <si>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</si>
  <si>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</si>
  <si>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</si>
  <si>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</si>
  <si>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</si>
  <si>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</si>
  <si>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</si>
  <si>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</si>
  <si>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</si>
  <si>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</si>
  <si>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</si>
  <si>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</si>
  <si>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</si>
  <si>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</si>
  <si>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</si>
  <si>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</si>
  <si>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</si>
  <si>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</si>
  <si>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</si>
  <si>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</si>
  <si>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</si>
  <si>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</si>
  <si>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</si>
  <si>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</si>
  <si>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</si>
  <si>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</si>
  <si>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</si>
  <si>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</si>
  <si>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</si>
  <si>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</si>
  <si>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</si>
  <si>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</si>
  <si>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</si>
  <si>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</si>
  <si>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</si>
  <si>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</si>
  <si>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</si>
  <si>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</si>
  <si>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</si>
  <si>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</si>
  <si>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</si>
  <si>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</si>
  <si>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</si>
  <si>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</si>
  <si>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</si>
  <si>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</si>
  <si>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</si>
  <si>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</si>
  <si>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</si>
  <si>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</si>
  <si>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</si>
  <si>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</si>
  <si>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</si>
  <si>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</si>
  <si>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</si>
  <si>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</si>
  <si>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</si>
  <si>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</si>
  <si>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</si>
  <si>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</si>
  <si>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</si>
  <si>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</si>
  <si>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</si>
  <si>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</si>
  <si>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</si>
  <si>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</si>
  <si>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</si>
  <si>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</si>
  <si>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</si>
  <si>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</si>
  <si>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</si>
  <si>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</si>
  <si>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</si>
  <si>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</si>
  <si>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</si>
  <si>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</si>
  <si>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</si>
  <si>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</si>
  <si>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</si>
  <si>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</si>
  <si>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</si>
  <si>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</si>
  <si>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</si>
  <si>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</si>
  <si>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</si>
  <si>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</si>
  <si>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</si>
  <si>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</si>
  <si>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</si>
  <si>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</si>
  <si>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</si>
  <si>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</si>
  <si>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</si>
  <si>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</si>
  <si>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</si>
  <si>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</si>
  <si>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</si>
  <si>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</si>
  <si>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</si>
  <si>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</si>
  <si>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</si>
  <si>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</si>
  <si>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</si>
  <si>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</si>
  <si>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</si>
  <si>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</si>
  <si>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</si>
  <si>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</si>
  <si>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</si>
  <si>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</si>
  <si>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</si>
  <si>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</si>
  <si>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</si>
  <si>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</si>
  <si>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</si>
  <si>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</si>
  <si>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</si>
  <si>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</si>
  <si>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</si>
  <si>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</si>
  <si>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</si>
  <si>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</si>
  <si>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</si>
  <si>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</si>
  <si>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</si>
  <si>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</si>
  <si>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</si>
  <si>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</si>
  <si>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</si>
  <si>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</si>
  <si>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</si>
  <si>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</si>
  <si>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</si>
  <si>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</si>
  <si>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</si>
  <si>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</si>
  <si>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</si>
  <si>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</si>
  <si>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</si>
  <si>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</si>
  <si>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</si>
  <si>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</si>
  <si>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</si>
  <si>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</si>
  <si>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</si>
  <si>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</si>
  <si>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</si>
  <si>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</si>
  <si>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</si>
  <si>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</si>
  <si>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</si>
  <si>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</si>
  <si>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</si>
  <si>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</si>
  <si>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</si>
  <si>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</si>
  <si>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</si>
  <si>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</si>
  <si>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</si>
  <si>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</si>
  <si>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</si>
  <si>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</si>
  <si>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</si>
  <si>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</si>
  <si>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</si>
  <si>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</si>
  <si>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</si>
  <si>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</si>
  <si>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</si>
  <si>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</si>
  <si>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</si>
  <si>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</si>
  <si>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</si>
  <si>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</si>
  <si>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</si>
  <si>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</si>
  <si>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</si>
  <si>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</si>
  <si>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</si>
  <si>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</si>
  <si>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</si>
  <si>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</si>
  <si>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</si>
  <si>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</si>
  <si>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</si>
  <si>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</si>
  <si>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</si>
  <si>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</si>
  <si>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</si>
  <si>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</si>
  <si>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</si>
  <si>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</si>
  <si>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</si>
  <si>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</si>
  <si>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</si>
  <si>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</si>
  <si>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</si>
  <si>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</si>
  <si>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</si>
  <si>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</si>
  <si>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</si>
  <si>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</si>
  <si>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</si>
  <si>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</si>
  <si>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</si>
  <si>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</si>
  <si>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</si>
  <si>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</si>
  <si>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</si>
  <si>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</si>
  <si>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</si>
  <si>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</si>
  <si>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</si>
  <si>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</si>
  <si>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</si>
  <si>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</si>
  <si>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</si>
  <si>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</si>
  <si>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</si>
  <si>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</si>
  <si>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</si>
  <si>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</si>
  <si>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</si>
  <si>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</si>
  <si>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</si>
  <si>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</si>
  <si>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</si>
  <si>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</si>
  <si>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</si>
  <si>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</si>
  <si>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</si>
  <si>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</si>
  <si>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</si>
  <si>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</si>
  <si>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</si>
  <si>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</si>
  <si>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</si>
  <si>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</si>
  <si>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</si>
  <si>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</si>
  <si>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</si>
  <si>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</si>
  <si>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</si>
  <si>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</si>
  <si>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</si>
  <si>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</si>
  <si>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</si>
  <si>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</si>
  <si>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</si>
  <si>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</si>
  <si>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</si>
  <si>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</si>
  <si>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</si>
  <si>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</si>
  <si>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</si>
  <si>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</si>
  <si>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</si>
  <si>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</si>
  <si>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</si>
  <si>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</si>
  <si>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</si>
  <si>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</si>
  <si>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</si>
  <si>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</si>
  <si>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</si>
  <si>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</si>
  <si>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</si>
  <si>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</si>
  <si>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</si>
  <si>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</si>
  <si>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</si>
  <si>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</si>
  <si>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</si>
  <si>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</si>
  <si>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</si>
  <si>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</si>
  <si>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</si>
  <si>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</si>
  <si>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</si>
  <si>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</si>
  <si>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</si>
  <si>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</si>
  <si>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</si>
  <si>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</si>
  <si>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</si>
  <si>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</si>
  <si>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</si>
  <si>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</si>
  <si>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</si>
  <si>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</si>
  <si>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</si>
  <si>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</si>
  <si>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</si>
  <si>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</si>
  <si>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</si>
  <si>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</si>
  <si>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</si>
  <si>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</si>
  <si>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</si>
  <si>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</si>
  <si>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</si>
  <si>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</si>
  <si>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</si>
  <si>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</si>
  <si>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</si>
  <si>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</si>
  <si>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</si>
  <si>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</si>
  <si>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</si>
  <si>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</si>
  <si>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</si>
  <si>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</si>
  <si>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</si>
  <si>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</si>
  <si>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</si>
  <si>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</si>
  <si>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</si>
  <si>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</si>
  <si>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</si>
  <si>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</si>
  <si>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</si>
  <si>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</si>
  <si>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</si>
  <si>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</si>
  <si>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</si>
  <si>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</si>
  <si>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</si>
  <si>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</si>
  <si>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</si>
  <si>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</si>
  <si>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</si>
  <si>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</si>
  <si>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</si>
  <si>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</si>
  <si>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</si>
  <si>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</si>
  <si>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</si>
  <si>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</si>
  <si>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</si>
  <si>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</si>
  <si>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</si>
  <si>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</si>
  <si>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</si>
  <si>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</si>
  <si>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</si>
  <si>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</si>
  <si>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</si>
  <si>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</si>
  <si>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</si>
  <si>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</si>
  <si>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</si>
  <si>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</si>
  <si>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</si>
  <si>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</si>
  <si>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</si>
  <si>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</si>
  <si>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</si>
  <si>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</si>
  <si>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</si>
  <si>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</si>
  <si>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</si>
  <si>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</si>
  <si>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</si>
  <si>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</si>
  <si>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</si>
  <si>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</si>
  <si>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</si>
  <si>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</si>
  <si>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</si>
  <si>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</si>
  <si>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</si>
  <si>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</si>
  <si>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</si>
  <si>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</si>
  <si>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</si>
  <si>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</si>
  <si>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</si>
  <si>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</si>
  <si>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</si>
  <si>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</si>
  <si>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</si>
  <si>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</si>
  <si>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</si>
  <si>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</si>
  <si>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</si>
  <si>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</si>
  <si>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</si>
  <si>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</si>
  <si>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</si>
  <si>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</si>
  <si>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</si>
  <si>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</si>
  <si>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</si>
  <si>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</si>
  <si>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</si>
  <si>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</si>
  <si>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</si>
  <si>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</si>
  <si>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</si>
  <si>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</si>
  <si>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</si>
  <si>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</si>
  <si>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</si>
  <si>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</si>
  <si>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</si>
  <si>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</si>
  <si>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</si>
  <si>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</si>
  <si>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</si>
  <si>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</si>
  <si>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</si>
  <si>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</si>
  <si>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</si>
  <si>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</si>
  <si>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</si>
  <si>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</si>
  <si>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</si>
  <si>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</si>
  <si>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</si>
  <si>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</si>
  <si>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</si>
  <si>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</si>
  <si>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</si>
  <si>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</si>
  <si>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</si>
  <si>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</si>
  <si>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</si>
  <si>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</si>
  <si>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</si>
  <si>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</si>
  <si>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</si>
  <si>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</si>
  <si>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</si>
  <si>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</si>
  <si>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</si>
  <si>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</si>
  <si>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</si>
  <si>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</si>
  <si>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</si>
  <si>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</si>
  <si>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</si>
  <si>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</si>
  <si>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</si>
  <si>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</si>
  <si>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</si>
  <si>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</si>
  <si>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</si>
  <si>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</si>
  <si>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</si>
  <si>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</si>
  <si>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</si>
  <si>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</si>
  <si>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</si>
  <si>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</si>
  <si>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</si>
  <si>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</si>
  <si>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</si>
  <si>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</si>
  <si>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</si>
  <si>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</si>
  <si>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</si>
  <si>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</si>
  <si>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</si>
  <si>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</si>
  <si>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</si>
  <si>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</si>
  <si>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</si>
  <si>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</si>
  <si>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</si>
  <si>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</si>
  <si>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</si>
  <si>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</si>
  <si>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</si>
  <si>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</si>
  <si>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</si>
  <si>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</si>
  <si>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</si>
  <si>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</si>
  <si>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</si>
  <si>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</si>
  <si>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</si>
  <si>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</si>
  <si>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</si>
  <si>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</si>
  <si>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</si>
  <si>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</si>
  <si>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</si>
  <si>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</si>
  <si>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</si>
  <si>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</si>
  <si>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</si>
  <si>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</si>
  <si>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</si>
  <si>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</si>
  <si>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</si>
  <si>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</si>
  <si>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</si>
  <si>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</si>
  <si>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</si>
  <si>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</si>
  <si>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</si>
  <si>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</si>
  <si>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</si>
  <si>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</si>
  <si>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</si>
  <si>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</si>
  <si>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</si>
  <si>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</si>
  <si>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</si>
  <si>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</si>
  <si>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</si>
  <si>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</si>
  <si>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</si>
  <si>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</si>
  <si>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</si>
  <si>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</si>
  <si>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</si>
  <si>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</si>
  <si>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</si>
  <si>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</si>
  <si>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</si>
  <si>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</si>
  <si>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</si>
  <si>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</si>
  <si>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</si>
  <si>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</si>
  <si>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</si>
  <si>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</si>
  <si>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</si>
  <si>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</si>
  <si>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</si>
  <si>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</si>
  <si>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</si>
  <si>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</si>
  <si>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</si>
  <si>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</si>
  <si>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</si>
  <si>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</si>
  <si>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</si>
  <si>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</si>
  <si>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</si>
  <si>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</si>
  <si>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</si>
  <si>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</si>
  <si>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</si>
  <si>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</si>
  <si>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</si>
  <si>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</si>
  <si>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</si>
  <si>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</si>
  <si>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</si>
  <si>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</si>
  <si>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</si>
  <si>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</si>
  <si>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</si>
  <si>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</si>
  <si>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</si>
  <si>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</si>
  <si>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</si>
  <si>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</si>
  <si>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</si>
  <si>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</si>
  <si>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</si>
  <si>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</si>
  <si>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</si>
  <si>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</si>
  <si>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</si>
  <si>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</si>
  <si>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</si>
  <si>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</si>
  <si>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</si>
  <si>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</si>
  <si>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</si>
  <si>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</si>
  <si>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</si>
  <si>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</si>
  <si>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</si>
  <si>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</si>
  <si>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</si>
  <si>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</si>
  <si>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</si>
  <si>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</si>
  <si>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</si>
  <si>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</si>
  <si>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</si>
  <si>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</si>
  <si>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</si>
  <si>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</si>
  <si>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</si>
  <si>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</si>
  <si>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</si>
  <si>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</si>
  <si>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</si>
  <si>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</si>
  <si>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</si>
  <si>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</si>
  <si>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</si>
  <si>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</si>
  <si>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</si>
  <si>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</si>
  <si>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</si>
  <si>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</si>
  <si>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</si>
  <si>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</si>
  <si>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</si>
  <si>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</si>
  <si>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</si>
  <si>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</si>
  <si>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</si>
  <si>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</si>
  <si>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</si>
  <si>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</si>
  <si>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</si>
  <si>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</si>
  <si>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</si>
  <si>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</si>
  <si>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</si>
  <si>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</si>
  <si>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</si>
  <si>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</si>
  <si>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</si>
  <si>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</si>
  <si>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</si>
  <si>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</si>
  <si>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</si>
  <si>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</si>
  <si>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</si>
  <si>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</si>
  <si>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</si>
  <si>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</si>
  <si>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</si>
  <si>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</si>
  <si>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</si>
  <si>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</si>
  <si>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</si>
  <si>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</si>
  <si>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</si>
  <si>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</si>
  <si>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</si>
  <si>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</si>
  <si>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</si>
  <si>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</si>
  <si>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</si>
  <si>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</si>
  <si>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</si>
  <si>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</si>
  <si>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</si>
  <si>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</si>
  <si>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</si>
  <si>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</si>
  <si>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</si>
  <si>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</si>
  <si>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</si>
  <si>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</si>
  <si>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</si>
  <si>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</si>
  <si>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</si>
  <si>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</si>
  <si>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</si>
  <si>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</si>
  <si>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</si>
  <si>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</si>
  <si>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</si>
  <si>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</si>
  <si>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</si>
  <si>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</si>
  <si>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</si>
  <si>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</si>
  <si>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</si>
  <si>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</si>
  <si>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</si>
  <si>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</si>
  <si>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</si>
  <si>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</si>
  <si>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</si>
  <si>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</si>
  <si>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</si>
  <si>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</si>
  <si>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</si>
  <si>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</si>
  <si>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</si>
  <si>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</si>
  <si>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</si>
  <si>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</si>
  <si>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</si>
  <si>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</si>
  <si>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</si>
  <si>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</si>
  <si>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</si>
  <si>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</si>
  <si>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</si>
  <si>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</si>
  <si>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</si>
  <si>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</si>
  <si>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</si>
  <si>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</si>
  <si>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</si>
  <si>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</si>
  <si>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</si>
  <si>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</si>
  <si>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</si>
  <si>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</si>
  <si>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</si>
  <si>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</si>
  <si>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</si>
  <si>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</si>
  <si>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</si>
  <si>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</si>
  <si>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</si>
  <si>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</si>
  <si>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</si>
  <si>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</si>
  <si>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</si>
  <si>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</si>
  <si>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</si>
  <si>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</si>
  <si>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</si>
  <si>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</si>
  <si>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</si>
  <si>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</si>
  <si>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</si>
  <si>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</si>
  <si>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</si>
  <si>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</si>
  <si>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</si>
  <si>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</si>
  <si>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</si>
  <si>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</si>
  <si>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</si>
  <si>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</si>
  <si>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</si>
  <si>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</si>
  <si>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</si>
  <si>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</si>
  <si>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</si>
  <si>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</si>
  <si>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</si>
  <si>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</si>
  <si>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</si>
  <si>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</si>
  <si>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</si>
  <si>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</si>
  <si>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</si>
  <si>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</si>
  <si>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</si>
  <si>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</si>
  <si>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</si>
  <si>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</si>
  <si>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</si>
  <si>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</si>
  <si>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</si>
  <si>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</si>
  <si>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</si>
  <si>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</si>
  <si>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</si>
  <si>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</si>
  <si>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</si>
  <si>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</si>
  <si>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</si>
  <si>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</si>
  <si>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</si>
  <si>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</si>
  <si>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</si>
  <si>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</si>
  <si>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</si>
  <si>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</si>
  <si>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</si>
  <si>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</si>
  <si>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</si>
  <si>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</si>
  <si>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</si>
  <si>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</si>
  <si>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</si>
  <si>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</si>
  <si>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</si>
  <si>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</si>
  <si>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</si>
  <si>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</si>
  <si>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</si>
  <si>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</si>
  <si>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</si>
  <si>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</si>
  <si>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</si>
  <si>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</si>
  <si>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</si>
  <si>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</si>
  <si>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</si>
  <si>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</si>
  <si>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</si>
  <si>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</si>
  <si>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</si>
  <si>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</si>
  <si>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</si>
  <si>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</si>
  <si>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</si>
  <si>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</si>
  <si>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</si>
  <si>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</si>
  <si>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</si>
  <si>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</si>
  <si>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</si>
  <si>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</si>
  <si>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</si>
  <si>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</si>
  <si>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</si>
  <si>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</si>
  <si>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</si>
  <si>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</si>
  <si>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</si>
  <si>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</si>
  <si>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</si>
  <si>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</si>
  <si>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</si>
  <si>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</si>
  <si>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</si>
  <si>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</si>
  <si>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</si>
  <si>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</si>
  <si>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</si>
  <si>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</si>
  <si>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</si>
  <si>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</si>
  <si>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</si>
  <si>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</si>
  <si>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</si>
  <si>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</si>
  <si>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</si>
  <si>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</si>
  <si>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</si>
  <si>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</si>
  <si>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</si>
  <si>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</si>
  <si>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</si>
  <si>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</si>
  <si>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</si>
  <si>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</si>
  <si>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</si>
  <si>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</si>
  <si>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</si>
  <si>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</si>
  <si>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</si>
  <si>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</si>
  <si>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</si>
  <si>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</si>
  <si>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</si>
  <si>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</si>
  <si>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</si>
  <si>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</si>
  <si>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</si>
  <si>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</si>
  <si>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</si>
  <si>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</si>
  <si>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</si>
  <si>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</si>
  <si>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</si>
  <si>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</si>
  <si>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</si>
  <si>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</si>
  <si>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</si>
  <si>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</si>
  <si>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</si>
  <si>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</si>
  <si>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</si>
  <si>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</si>
  <si>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</si>
  <si>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</si>
  <si>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</si>
  <si>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</si>
  <si>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</si>
  <si>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</si>
  <si>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</si>
  <si>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</si>
  <si>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</si>
  <si>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</si>
  <si>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</si>
  <si>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</si>
  <si>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</si>
  <si>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</si>
  <si>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</si>
  <si>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</si>
  <si>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</si>
  <si>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</si>
  <si>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</si>
  <si>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</si>
  <si>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</si>
  <si>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</si>
  <si>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</si>
  <si>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</si>
  <si>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</si>
  <si>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</si>
  <si>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</si>
  <si>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</si>
  <si>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</si>
  <si>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</si>
  <si>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</si>
  <si>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</si>
  <si>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</si>
  <si>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</si>
  <si>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</si>
  <si>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</si>
  <si>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</si>
  <si>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</si>
  <si>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</si>
  <si>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</si>
  <si>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</si>
  <si>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</si>
  <si>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</si>
  <si>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</si>
  <si>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</si>
  <si>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</si>
  <si>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</si>
  <si>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</si>
  <si>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</si>
  <si>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</si>
  <si>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</si>
  <si>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</si>
  <si>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</si>
  <si>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</si>
  <si>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</si>
  <si>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</si>
  <si>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</si>
  <si>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</si>
  <si>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</si>
  <si>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</si>
  <si>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</si>
  <si>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</si>
  <si>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</si>
  <si>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</si>
  <si>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</si>
  <si>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</si>
  <si>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</si>
  <si>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</si>
  <si>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</si>
  <si>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</si>
  <si>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</si>
  <si>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</si>
  <si>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</si>
  <si>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</si>
  <si>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</si>
  <si>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</si>
  <si>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</si>
  <si>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</si>
  <si>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</si>
  <si>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</si>
  <si>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</si>
  <si>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</si>
  <si>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</si>
  <si>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</si>
  <si>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</si>
  <si>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</si>
  <si>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</si>
  <si>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</si>
  <si>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</si>
  <si>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</si>
  <si>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</si>
  <si>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</si>
  <si>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</si>
  <si>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</si>
  <si>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</si>
  <si>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</si>
  <si>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</si>
  <si>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</si>
  <si>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</si>
  <si>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</si>
  <si>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</si>
  <si>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</si>
  <si>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</si>
  <si>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</si>
  <si>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</si>
  <si>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</si>
  <si>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</si>
  <si>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</si>
  <si>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</si>
  <si>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</si>
  <si>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</si>
  <si>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</si>
  <si>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</si>
  <si>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</si>
  <si>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</si>
  <si>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</si>
  <si>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</si>
  <si>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</si>
  <si>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</si>
  <si>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</si>
  <si>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</si>
  <si>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</si>
  <si>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</si>
  <si>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</si>
  <si>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</si>
  <si>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</si>
  <si>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</si>
  <si>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</si>
  <si>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</si>
  <si>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</si>
  <si>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</si>
  <si>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</si>
  <si>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</si>
  <si>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</si>
  <si>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</si>
  <si>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</si>
  <si>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</si>
  <si>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</si>
  <si>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</si>
  <si>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</si>
  <si>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</si>
  <si>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</si>
  <si>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</si>
  <si>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</si>
  <si>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</si>
  <si>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</si>
  <si>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</si>
  <si>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</si>
  <si>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</si>
  <si>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</si>
  <si>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</si>
  <si>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</si>
  <si>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</si>
  <si>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</si>
  <si>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</si>
  <si>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</si>
  <si>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</si>
  <si>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</si>
  <si>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</si>
  <si>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</si>
  <si>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</si>
  <si>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</si>
  <si>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</si>
  <si>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</si>
  <si>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</si>
  <si>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</si>
  <si>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</si>
  <si>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</si>
  <si>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</si>
  <si>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</si>
  <si>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</si>
  <si>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</si>
  <si>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</si>
  <si>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</si>
  <si>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</si>
  <si>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</si>
  <si>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</si>
  <si>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</si>
  <si>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</si>
  <si>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</si>
  <si>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</si>
  <si>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</si>
  <si>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</si>
  <si>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</si>
  <si>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</si>
  <si>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</si>
  <si>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</si>
  <si>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</si>
  <si>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</si>
  <si>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</si>
  <si>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</si>
  <si>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</si>
  <si>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</si>
  <si>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</si>
  <si>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</si>
  <si>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</si>
  <si>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</si>
  <si>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</si>
  <si>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</si>
  <si>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</si>
  <si>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</si>
  <si>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</si>
  <si>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</si>
  <si>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</si>
  <si>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</si>
  <si>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</si>
  <si>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</si>
  <si>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</si>
  <si>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</si>
  <si>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</si>
  <si>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</si>
  <si>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</si>
  <si>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</si>
  <si>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</si>
  <si>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</si>
  <si>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</si>
  <si>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</si>
  <si>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</si>
  <si>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</si>
  <si>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</si>
  <si>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</si>
  <si>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</si>
  <si>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</si>
  <si>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</si>
  <si>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</si>
  <si>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</si>
  <si>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</si>
  <si>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</si>
  <si>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</si>
  <si>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</si>
  <si>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</si>
  <si>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</si>
  <si>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</si>
  <si>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</si>
  <si>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</si>
  <si>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</si>
  <si>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</si>
  <si>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</si>
  <si>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</si>
  <si>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</si>
  <si>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</si>
  <si>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</si>
  <si>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</si>
  <si>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</si>
  <si>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</si>
  <si>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</si>
  <si>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</si>
  <si>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</si>
  <si>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</si>
  <si>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</si>
  <si>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</si>
  <si>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</si>
  <si>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</si>
  <si>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</si>
  <si>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</si>
  <si>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</si>
  <si>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</si>
  <si>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</si>
  <si>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</si>
  <si>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</si>
  <si>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</si>
  <si>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</si>
  <si>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</si>
  <si>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</si>
  <si>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</si>
  <si>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</si>
  <si>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</si>
  <si>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</si>
  <si>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</si>
  <si>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</si>
  <si>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</si>
  <si>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</si>
  <si>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</si>
  <si>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</si>
  <si>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</si>
  <si>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</si>
  <si>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</si>
  <si>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</si>
  <si>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</si>
  <si>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</si>
  <si>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</si>
  <si>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</si>
  <si>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</si>
  <si>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</si>
  <si>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</si>
  <si>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</si>
  <si>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</si>
  <si>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</si>
  <si>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</si>
  <si>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</si>
  <si>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</si>
  <si>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</si>
  <si>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</si>
  <si>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</si>
  <si>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</si>
  <si>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</si>
  <si>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</si>
  <si>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</si>
  <si>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</si>
  <si>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</si>
  <si>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</si>
  <si>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</si>
  <si>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</si>
  <si>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</si>
  <si>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</si>
  <si>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</si>
  <si>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</si>
  <si>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</si>
  <si>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</si>
  <si>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</si>
  <si>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</si>
  <si>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</si>
  <si>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</si>
  <si>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</si>
  <si>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</si>
  <si>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</si>
  <si>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</si>
  <si>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</si>
  <si>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</si>
  <si>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</si>
  <si>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</si>
  <si>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</si>
  <si>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</si>
  <si>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</si>
  <si>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</si>
  <si>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</si>
  <si>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</si>
  <si>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</si>
  <si>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</si>
  <si>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</si>
  <si>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</si>
  <si>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</si>
  <si>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</si>
  <si>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</si>
  <si>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</si>
  <si>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</si>
  <si>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</si>
  <si>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</si>
  <si>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</si>
  <si>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</si>
  <si>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</si>
  <si>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</si>
  <si>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</si>
  <si>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</si>
  <si>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</si>
  <si>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</si>
  <si>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</si>
  <si>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</si>
  <si>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</si>
  <si>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</si>
  <si>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</si>
  <si>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</si>
  <si>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</si>
  <si>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</si>
  <si>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</si>
  <si>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</si>
  <si>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</si>
  <si>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</si>
  <si>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</si>
  <si>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</si>
  <si>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</si>
  <si>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</si>
  <si>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</si>
  <si>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</si>
  <si>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</si>
  <si>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</si>
  <si>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</si>
  <si>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</si>
  <si>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</si>
  <si>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</si>
  <si>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</si>
  <si>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</si>
  <si>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</si>
  <si>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</si>
  <si>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</si>
  <si>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</si>
  <si>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</si>
  <si>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</si>
  <si>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</si>
  <si>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</si>
  <si>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</si>
  <si>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</si>
  <si>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</si>
  <si>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</si>
  <si>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</si>
  <si>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</si>
  <si>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</si>
  <si>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</si>
  <si>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</si>
  <si>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</si>
  <si>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</si>
  <si>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</si>
  <si>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</si>
  <si>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</si>
  <si>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</si>
  <si>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</si>
  <si>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</si>
  <si>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</si>
  <si>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</si>
  <si>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</si>
  <si>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</si>
  <si>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</si>
  <si>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</si>
  <si>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</si>
  <si>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</si>
  <si>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</si>
  <si>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</si>
  <si>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</si>
  <si>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</si>
  <si>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</si>
  <si>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</si>
  <si>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</si>
  <si>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</si>
  <si>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</si>
  <si>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</si>
  <si>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</si>
  <si>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</si>
  <si>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</si>
  <si>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</si>
  <si>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</si>
  <si>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</si>
  <si>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</si>
  <si>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</si>
  <si>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</si>
  <si>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</si>
  <si>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</si>
  <si>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</si>
  <si>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</si>
  <si>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</si>
  <si>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</si>
  <si>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</si>
  <si>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</si>
  <si>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</si>
  <si>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</si>
  <si>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</si>
  <si>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</si>
  <si>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</si>
  <si>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</si>
  <si>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</si>
  <si>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</si>
  <si>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</si>
  <si>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</si>
  <si>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</si>
  <si>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</si>
  <si>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</si>
  <si>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</si>
  <si>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</si>
  <si>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</si>
  <si>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</si>
  <si>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</si>
  <si>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</si>
  <si>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</si>
  <si>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</si>
  <si>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</si>
  <si>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</si>
  <si>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</si>
  <si>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</si>
  <si>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</si>
  <si>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</si>
  <si>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</si>
  <si>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</si>
  <si>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</si>
  <si>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</si>
  <si>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</si>
  <si>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</si>
  <si>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</si>
  <si>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</si>
  <si>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</si>
  <si>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</si>
  <si>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</si>
  <si>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</si>
  <si>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</si>
  <si>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</si>
  <si>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</si>
  <si>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</si>
  <si>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</si>
  <si>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</si>
  <si>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</si>
  <si>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</si>
  <si>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</si>
  <si>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</si>
  <si>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</si>
  <si>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</si>
  <si>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</si>
  <si>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</si>
  <si>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</si>
  <si>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</si>
  <si>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</si>
  <si>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</si>
  <si>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</si>
  <si>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</si>
  <si>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</si>
  <si>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</si>
  <si>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</si>
  <si>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</si>
  <si>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</si>
  <si>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</si>
  <si>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</si>
  <si>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</si>
  <si>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</si>
  <si>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</si>
  <si>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</si>
  <si>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</si>
  <si>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</si>
  <si>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</si>
  <si>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</si>
  <si>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</si>
  <si>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</si>
  <si>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</si>
  <si>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</si>
  <si>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</si>
  <si>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</si>
  <si>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</si>
  <si>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</si>
  <si>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</si>
  <si>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</si>
  <si>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</si>
  <si>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</si>
  <si>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</si>
  <si>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</si>
  <si>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</si>
  <si>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</si>
  <si>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</si>
  <si>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</si>
  <si>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</si>
  <si>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</si>
  <si>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</si>
  <si>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</si>
  <si>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</si>
  <si>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</si>
  <si>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</si>
  <si>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</si>
  <si>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</si>
  <si>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</si>
  <si>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</si>
  <si>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</si>
  <si>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</si>
  <si>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</si>
  <si>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</si>
  <si>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</si>
  <si>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</si>
  <si>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</si>
  <si>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</si>
  <si>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</si>
  <si>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</si>
  <si>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</si>
  <si>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</si>
  <si>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</si>
  <si>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</si>
  <si>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</si>
  <si>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</si>
  <si>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</si>
  <si>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</si>
  <si>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</si>
  <si>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</si>
  <si>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</si>
  <si>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</si>
  <si>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</si>
  <si>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</si>
  <si>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</si>
  <si>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</si>
  <si>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</si>
  <si>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</si>
  <si>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</si>
  <si>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</si>
  <si>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</si>
  <si>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</si>
  <si>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</si>
  <si>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</si>
  <si>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</si>
  <si>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</si>
  <si>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</si>
  <si>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</si>
  <si>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</si>
  <si>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</si>
  <si>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</si>
  <si>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</si>
  <si>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</si>
  <si>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</si>
  <si>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</si>
  <si>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</si>
  <si>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</si>
  <si>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</si>
  <si>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</si>
  <si>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</si>
  <si>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</si>
  <si>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</si>
  <si>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</si>
  <si>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</si>
  <si>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</si>
  <si>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</si>
  <si>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</si>
  <si>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</si>
  <si>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</si>
  <si>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</si>
  <si>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</si>
  <si>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</si>
  <si>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</si>
  <si>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</si>
  <si>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</si>
  <si>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</si>
  <si>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</si>
  <si>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</si>
  <si>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</si>
  <si>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</si>
  <si>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</si>
  <si>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</si>
  <si>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</si>
  <si>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</si>
  <si>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</si>
  <si>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</si>
  <si>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</si>
  <si>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</si>
  <si>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</si>
  <si>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</si>
  <si>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</si>
  <si>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</si>
  <si>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</si>
  <si>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</si>
  <si>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</si>
  <si>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</si>
  <si>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</si>
  <si>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</si>
  <si>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</si>
  <si>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</si>
  <si>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</si>
  <si>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</si>
  <si>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</si>
  <si>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</si>
  <si>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</si>
  <si>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</si>
  <si>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</si>
  <si>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</si>
  <si>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</si>
  <si>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</si>
  <si>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</si>
  <si>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</si>
  <si>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</si>
  <si>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</si>
  <si>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</si>
  <si>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</si>
  <si>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</si>
  <si>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</si>
  <si>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</si>
  <si>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</si>
  <si>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</si>
  <si>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</si>
  <si>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</si>
  <si>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</si>
  <si>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</si>
  <si>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</si>
  <si>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</si>
  <si>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</si>
  <si>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</si>
  <si>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</si>
  <si>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</si>
  <si>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</si>
  <si>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</si>
  <si>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</si>
  <si>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</si>
  <si>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</si>
  <si>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</si>
  <si>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</si>
  <si>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</si>
  <si>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</si>
  <si>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</si>
  <si>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</si>
  <si>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</si>
  <si>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</si>
  <si>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</si>
  <si>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</si>
  <si>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</si>
  <si>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</si>
  <si>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</si>
  <si>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</si>
  <si>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</si>
  <si>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</si>
  <si>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</si>
  <si>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</si>
  <si>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</si>
  <si>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</si>
  <si>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</si>
  <si>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</si>
  <si>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</si>
  <si>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</si>
  <si>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</si>
  <si>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</si>
  <si>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</si>
  <si>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</si>
  <si>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</si>
  <si>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</si>
  <si>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</si>
  <si>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</si>
  <si>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</si>
  <si>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</si>
  <si>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</si>
  <si>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</si>
  <si>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</si>
  <si>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</si>
  <si>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</si>
  <si>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</si>
  <si>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</si>
  <si>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</si>
  <si>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</si>
  <si>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</si>
  <si>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</si>
  <si>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</si>
  <si>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</si>
  <si>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</si>
  <si>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</si>
  <si>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</si>
  <si>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</si>
  <si>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</si>
  <si>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</si>
  <si>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</si>
  <si>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</si>
  <si>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</si>
  <si>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</si>
  <si>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</si>
  <si>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</si>
  <si>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</si>
  <si>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</si>
  <si>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</si>
  <si>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</si>
  <si>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</si>
  <si>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</si>
  <si>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</si>
  <si>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</si>
  <si>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</si>
  <si>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</si>
  <si>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</si>
  <si>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</si>
  <si>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</si>
  <si>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</si>
  <si>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</si>
  <si>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</si>
  <si>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</si>
  <si>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</si>
  <si>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</si>
  <si>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</si>
  <si>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</si>
  <si>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</si>
  <si>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</si>
  <si>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</si>
  <si>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</si>
  <si>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</si>
  <si>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</si>
  <si>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</si>
  <si>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</si>
  <si>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</si>
  <si>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</si>
  <si>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</si>
  <si>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</si>
  <si>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</si>
  <si>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</si>
  <si>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</si>
  <si>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</si>
  <si>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</si>
  <si>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</si>
  <si>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</si>
  <si>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</si>
  <si>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</si>
  <si>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</si>
  <si>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</si>
  <si>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</si>
  <si>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</si>
  <si>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</si>
  <si>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</si>
  <si>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</si>
  <si>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</si>
  <si>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</si>
  <si>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</si>
  <si>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</si>
  <si>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</si>
  <si>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</si>
  <si>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</si>
  <si>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</si>
  <si>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</si>
  <si>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</si>
  <si>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</si>
  <si>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</si>
  <si>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</si>
  <si>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</si>
  <si>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</si>
  <si>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</si>
  <si>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</si>
  <si>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</si>
  <si>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</si>
  <si>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</si>
  <si>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</si>
  <si>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</si>
  <si>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</si>
  <si>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</si>
  <si>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</si>
  <si>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</si>
  <si>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</si>
  <si>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</si>
  <si>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</si>
  <si>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</si>
  <si>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</si>
  <si>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</si>
  <si>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</si>
  <si>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</si>
  <si>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</si>
  <si>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</si>
  <si>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</si>
  <si>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</si>
  <si>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</si>
  <si>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</si>
  <si>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</si>
  <si>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</si>
  <si>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</si>
  <si>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</si>
  <si>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</si>
  <si>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</si>
  <si>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</si>
  <si>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</si>
  <si>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</si>
  <si>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</si>
  <si>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</si>
  <si>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</si>
  <si>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</si>
  <si>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</si>
  <si>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</si>
  <si>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</si>
  <si>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</si>
  <si>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</si>
  <si>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</si>
  <si>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</si>
  <si>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</si>
  <si>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</si>
  <si>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</si>
  <si>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</si>
  <si>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</si>
  <si>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</si>
  <si>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</si>
  <si>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</si>
  <si>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</si>
  <si>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</si>
  <si>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</si>
  <si>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</si>
  <si>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</si>
  <si>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</si>
  <si>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</si>
  <si>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</si>
  <si>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</si>
  <si>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</si>
  <si>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</si>
  <si>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</si>
  <si>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</si>
  <si>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</si>
  <si>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</si>
  <si>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</si>
  <si>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</si>
  <si>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</si>
  <si>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</si>
  <si>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</si>
  <si>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</si>
  <si>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</si>
  <si>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</si>
  <si>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</si>
  <si>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</si>
  <si>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</si>
  <si>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</si>
  <si>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</si>
  <si>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</si>
  <si>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</si>
  <si>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</si>
  <si>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</si>
  <si>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</si>
  <si>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</si>
  <si>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</si>
  <si>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</si>
  <si>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</si>
  <si>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</si>
  <si>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</si>
  <si>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</si>
  <si>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</si>
  <si>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</si>
  <si>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</si>
  <si>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</si>
  <si>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</si>
  <si>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</si>
  <si>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</si>
  <si>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</si>
  <si>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</si>
  <si>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</si>
  <si>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</si>
  <si>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</si>
  <si>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</si>
  <si>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</si>
  <si>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</si>
  <si>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</si>
  <si>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</si>
  <si>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</si>
  <si>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</si>
  <si>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</si>
  <si>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</si>
  <si>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</si>
  <si>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</si>
  <si>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</si>
  <si>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</si>
  <si>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</si>
  <si>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</si>
  <si>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</si>
  <si>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</si>
  <si>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</si>
  <si>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</si>
  <si>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</si>
  <si>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</si>
  <si>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</si>
  <si>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</si>
  <si>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</si>
  <si>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</si>
  <si>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</si>
  <si>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</si>
  <si>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</si>
  <si>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</si>
  <si>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</si>
  <si>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</si>
  <si>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</si>
  <si>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</si>
  <si>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</si>
  <si>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</si>
  <si>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</si>
  <si>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</si>
  <si>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</si>
  <si>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</si>
  <si>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</si>
  <si>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</si>
  <si>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</si>
  <si>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</si>
  <si>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</si>
  <si>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</si>
  <si>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</si>
  <si>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</si>
  <si>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</si>
  <si>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</si>
  <si>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</si>
  <si>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</si>
  <si>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</si>
  <si>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</si>
  <si>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</si>
  <si>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</si>
  <si>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</si>
  <si>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</si>
  <si>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</si>
  <si>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</si>
  <si>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</si>
  <si>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</si>
  <si>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</si>
  <si>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</si>
  <si>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</si>
  <si>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</si>
  <si>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</si>
  <si>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</si>
  <si>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</si>
  <si>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</si>
  <si>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</si>
  <si>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</si>
  <si>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</si>
  <si>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</si>
  <si>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</si>
  <si>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</si>
  <si>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</si>
  <si>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</si>
  <si>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</si>
  <si>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</si>
  <si>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</si>
  <si>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</si>
  <si>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</si>
  <si>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</si>
  <si>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</si>
  <si>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</si>
  <si>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</si>
  <si>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</si>
  <si>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</si>
  <si>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</si>
  <si>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</si>
  <si>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</si>
  <si>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</si>
  <si>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</si>
  <si>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</si>
  <si>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</si>
  <si>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</si>
  <si>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</si>
  <si>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</si>
  <si>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</si>
  <si>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</si>
  <si>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</si>
  <si>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</si>
  <si>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</si>
  <si>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</si>
  <si>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</si>
  <si>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</si>
  <si>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</si>
  <si>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</si>
  <si>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</si>
  <si>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</si>
  <si>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</si>
  <si>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</si>
  <si>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</si>
  <si>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</si>
  <si>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</si>
  <si>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</si>
  <si>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</si>
  <si>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</si>
  <si>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</si>
  <si>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</si>
  <si>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</si>
  <si>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</si>
  <si>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</si>
  <si>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</si>
  <si>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</si>
  <si>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</si>
  <si>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</si>
  <si>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</si>
  <si>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</si>
  <si>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</si>
  <si>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</si>
  <si>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</si>
  <si>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</si>
  <si>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</si>
  <si>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</si>
  <si>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</si>
  <si>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</si>
  <si>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</si>
  <si>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</si>
  <si>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</si>
  <si>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</si>
  <si>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</si>
  <si>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</si>
  <si>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</si>
  <si>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</si>
  <si>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</si>
  <si>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</si>
  <si>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</si>
  <si>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</si>
  <si>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</si>
  <si>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</si>
  <si>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</si>
  <si>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</si>
  <si>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</si>
  <si>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</si>
  <si>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</si>
  <si>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</si>
  <si>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</si>
  <si>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</si>
  <si>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</si>
  <si>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</si>
  <si>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</si>
  <si>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</si>
  <si>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</si>
  <si>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</si>
  <si>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</si>
  <si>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</si>
  <si>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</si>
  <si>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</si>
  <si>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</si>
  <si>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</si>
  <si>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</si>
  <si>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</si>
  <si>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</si>
  <si>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</si>
  <si>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</si>
  <si>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</si>
  <si>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</si>
  <si>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</si>
  <si>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</si>
  <si>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</si>
  <si>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</si>
  <si>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</si>
  <si>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</si>
  <si>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</si>
  <si>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</si>
  <si>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</si>
  <si>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</si>
  <si>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</si>
  <si>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</si>
  <si>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</si>
  <si>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</si>
  <si>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</si>
  <si>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</si>
  <si>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</si>
  <si>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</si>
  <si>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</si>
  <si>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</si>
  <si>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</si>
  <si>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</si>
  <si>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</si>
  <si>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</si>
  <si>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</si>
  <si>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</si>
  <si>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</si>
  <si>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</si>
  <si>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</si>
  <si>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</si>
  <si>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</si>
  <si>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</si>
  <si>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</si>
  <si>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</si>
  <si>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</si>
  <si>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</si>
  <si>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</si>
  <si>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</si>
  <si>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</si>
  <si>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</si>
  <si>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</si>
  <si>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</si>
  <si>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</si>
  <si>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</si>
  <si>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</si>
  <si>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</si>
  <si>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</si>
  <si>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</si>
  <si>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</si>
  <si>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</si>
  <si>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</si>
  <si>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</si>
  <si>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</si>
  <si>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</si>
  <si>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</si>
  <si>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</si>
  <si>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</si>
  <si>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</si>
  <si>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</si>
  <si>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</si>
  <si>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</si>
  <si>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</si>
  <si>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</si>
  <si>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</si>
  <si>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</si>
  <si>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</si>
  <si>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</si>
  <si>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</si>
  <si>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</si>
  <si>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</si>
  <si>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</si>
  <si>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</si>
  <si>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</si>
  <si>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</si>
  <si>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</si>
  <si>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</si>
  <si>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</si>
  <si>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</si>
  <si>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</si>
  <si>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</si>
  <si>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</si>
  <si>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</si>
  <si>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</si>
  <si>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</si>
  <si>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</si>
  <si>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</si>
  <si>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</si>
  <si>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</si>
  <si>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</si>
  <si>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</si>
  <si>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</si>
  <si>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</si>
  <si>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</si>
  <si>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</si>
  <si>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</si>
  <si>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</si>
  <si>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</si>
  <si>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</si>
  <si>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</si>
  <si>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</si>
  <si>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</si>
  <si>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</si>
  <si>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</si>
  <si>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</si>
  <si>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</si>
  <si>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</si>
  <si>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</si>
  <si>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</si>
  <si>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</si>
  <si>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</si>
  <si>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</si>
  <si>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</si>
  <si>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</si>
  <si>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</si>
  <si>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</si>
  <si>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</si>
  <si>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</si>
  <si>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</si>
  <si>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</si>
  <si>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</si>
  <si>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</si>
  <si>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</si>
  <si>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</si>
  <si>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</si>
  <si>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</si>
  <si>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</si>
  <si>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</si>
  <si>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</si>
  <si>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</si>
  <si>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</si>
  <si>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</si>
  <si>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</si>
  <si>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</si>
  <si>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</si>
  <si>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</si>
  <si>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</si>
  <si>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</si>
  <si>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</si>
  <si>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</si>
  <si>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</si>
  <si>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</si>
  <si>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</si>
  <si>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</si>
  <si>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</si>
  <si>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</si>
  <si>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</si>
  <si>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</si>
  <si>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</si>
  <si>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</si>
  <si>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</si>
  <si>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</si>
  <si>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</si>
  <si>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</si>
  <si>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</si>
  <si>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</si>
  <si>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</si>
  <si>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</si>
  <si>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</si>
  <si>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</si>
  <si>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</si>
  <si>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</si>
  <si>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</si>
  <si>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</si>
  <si>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</si>
  <si>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</si>
  <si>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</si>
  <si>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</si>
  <si>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</si>
  <si>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</si>
  <si>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</si>
  <si>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</si>
  <si>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</si>
  <si>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</si>
  <si>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</si>
  <si>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</si>
  <si>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</si>
  <si>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</si>
  <si>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</si>
  <si>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</si>
  <si>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</si>
  <si>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</si>
  <si>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</si>
  <si>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</si>
  <si>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</si>
  <si>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</si>
  <si>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</si>
  <si>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</si>
  <si>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</si>
  <si>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</si>
  <si>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</si>
  <si>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</si>
  <si>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</si>
  <si>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</si>
  <si>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</si>
  <si>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</si>
  <si>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</si>
  <si>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</si>
  <si>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</si>
  <si>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</si>
  <si>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</si>
  <si>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</si>
  <si>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</si>
  <si>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</si>
  <si>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</si>
  <si>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</si>
  <si>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</si>
  <si>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</si>
  <si>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</si>
  <si>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</si>
  <si>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</si>
  <si>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</si>
  <si>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</si>
  <si>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</si>
  <si>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</si>
  <si>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</si>
  <si>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</si>
  <si>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</si>
  <si>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</si>
  <si>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</si>
  <si>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</si>
  <si>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</si>
  <si>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</si>
  <si>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</si>
  <si>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</si>
  <si>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</si>
  <si>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</si>
  <si>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</si>
  <si>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</si>
  <si>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</si>
  <si>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</si>
  <si>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</si>
  <si>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</si>
  <si>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</si>
  <si>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</si>
  <si>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</si>
  <si>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</si>
  <si>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</si>
  <si>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</si>
  <si>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</si>
  <si>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</si>
  <si>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</si>
  <si>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</si>
  <si>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</si>
  <si>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</si>
  <si>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</si>
  <si>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</si>
  <si>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</si>
  <si>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</si>
  <si>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</si>
  <si>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</si>
  <si>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</si>
  <si>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</si>
  <si>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</si>
  <si>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</si>
  <si>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</si>
  <si>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</si>
  <si>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</si>
  <si>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</si>
  <si>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</si>
  <si>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</si>
  <si>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</si>
  <si>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</si>
  <si>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</si>
  <si>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</si>
  <si>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</si>
  <si>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</si>
  <si>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</si>
  <si>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</si>
  <si>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</si>
  <si>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</si>
  <si>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</si>
  <si>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</si>
  <si>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</si>
  <si>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</si>
  <si>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</si>
  <si>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</si>
  <si>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</si>
  <si>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</si>
  <si>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</si>
  <si>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</si>
  <si>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</si>
  <si>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</si>
  <si>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</si>
  <si>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</si>
  <si>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</si>
  <si>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</si>
  <si>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</si>
  <si>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</si>
  <si>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</si>
  <si>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</si>
  <si>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</si>
  <si>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</si>
  <si>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</si>
  <si>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</si>
  <si>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</si>
  <si>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</si>
  <si>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</si>
  <si>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</si>
  <si>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</si>
  <si>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</si>
  <si>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</si>
  <si>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</si>
  <si>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</si>
  <si>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</si>
  <si>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</si>
  <si>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</si>
  <si>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</si>
  <si>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</si>
  <si>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</si>
  <si>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</si>
  <si>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</si>
  <si>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</si>
  <si>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</si>
  <si>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</si>
  <si>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</si>
  <si>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</si>
  <si>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</si>
  <si>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</si>
  <si>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</si>
  <si>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</si>
  <si>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</si>
  <si>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</si>
  <si>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</si>
  <si>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</si>
  <si>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</si>
  <si>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</si>
  <si>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</si>
  <si>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</si>
  <si>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</si>
  <si>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</si>
  <si>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</si>
  <si>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</si>
  <si>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</si>
  <si>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</si>
  <si>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</si>
  <si>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</si>
  <si>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</si>
  <si>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</si>
  <si>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</si>
  <si>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</si>
  <si>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</si>
  <si>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</si>
  <si>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</si>
  <si>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</si>
  <si>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</si>
  <si>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</si>
  <si>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</si>
  <si>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</si>
  <si>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</si>
  <si>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</si>
  <si>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</si>
  <si>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</si>
  <si>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</si>
  <si>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</si>
  <si>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</si>
  <si>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</si>
  <si>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</si>
  <si>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</si>
  <si>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</si>
  <si>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</si>
  <si>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</si>
  <si>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</si>
  <si>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</si>
  <si>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</si>
  <si>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</si>
  <si>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</si>
  <si>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</si>
  <si>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</si>
  <si>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</si>
  <si>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</si>
  <si>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</si>
  <si>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</si>
  <si>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</si>
  <si>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</si>
  <si>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</si>
  <si>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</si>
  <si>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</si>
  <si>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</si>
  <si>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</si>
  <si>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</si>
  <si>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</si>
  <si>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</si>
  <si>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</si>
  <si>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</si>
  <si>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</si>
  <si>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</si>
  <si>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</si>
  <si>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</si>
  <si>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</si>
  <si>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</si>
  <si>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</si>
  <si>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</si>
  <si>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</si>
  <si>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</si>
  <si>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</si>
  <si>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</si>
  <si>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</si>
  <si>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</si>
  <si>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</si>
  <si>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</si>
  <si>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</si>
  <si>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</si>
  <si>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</si>
  <si>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</si>
  <si>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</si>
  <si>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</si>
  <si>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</si>
  <si>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</si>
  <si>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</si>
  <si>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</si>
  <si>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</si>
  <si>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</si>
  <si>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</si>
  <si>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</si>
  <si>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</si>
  <si>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</si>
  <si>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</si>
  <si>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</si>
  <si>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</si>
  <si>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</si>
  <si>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</si>
  <si>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</si>
  <si>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</si>
  <si>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</si>
  <si>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</si>
  <si>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</si>
  <si>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</si>
  <si>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</si>
  <si>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</si>
  <si>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</si>
  <si>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</si>
  <si>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</si>
  <si>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</si>
  <si>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</si>
  <si>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</si>
  <si>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</si>
  <si>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</si>
  <si>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</si>
  <si>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</si>
  <si>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</si>
  <si>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</si>
  <si>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</si>
  <si>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</si>
  <si>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</si>
  <si>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</si>
  <si>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</si>
  <si>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</si>
  <si>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</si>
  <si>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</si>
  <si>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</si>
  <si>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</si>
  <si>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</si>
  <si>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</si>
  <si>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</si>
  <si>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</si>
  <si>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</si>
  <si>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</si>
  <si>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</si>
  <si>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</si>
  <si>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</si>
  <si>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</si>
  <si>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</si>
  <si>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</si>
  <si>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</si>
  <si>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</si>
  <si>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</si>
  <si>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</si>
  <si>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</si>
  <si>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</si>
  <si>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</si>
  <si>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</si>
  <si>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</si>
  <si>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</si>
  <si>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</si>
  <si>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</si>
  <si>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</si>
  <si>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</si>
  <si>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</si>
  <si>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</si>
  <si>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</si>
  <si>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</si>
  <si>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</si>
  <si>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</si>
  <si>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</si>
  <si>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</si>
  <si>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</si>
  <si>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</si>
  <si>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</si>
  <si>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</si>
  <si>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</si>
  <si>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</si>
  <si>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</si>
  <si>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</si>
  <si>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</si>
  <si>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</si>
  <si>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</si>
  <si>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</si>
  <si>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</si>
  <si>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</si>
  <si>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</si>
  <si>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</si>
  <si>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</si>
  <si>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</si>
  <si>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</si>
  <si>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</si>
  <si>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</si>
  <si>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</si>
  <si>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</si>
  <si>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</si>
  <si>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</si>
  <si>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</si>
  <si>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</si>
  <si>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</si>
  <si>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</si>
  <si>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</si>
  <si>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</si>
  <si>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</si>
  <si>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</si>
  <si>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</si>
  <si>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</si>
  <si>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</si>
  <si>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</si>
  <si>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</si>
  <si>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</si>
  <si>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</si>
  <si>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</si>
  <si>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</si>
  <si>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</si>
  <si>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</si>
  <si>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</si>
  <si>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</si>
  <si>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</si>
  <si>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</si>
  <si>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</si>
  <si>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</si>
  <si>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</si>
  <si>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</si>
  <si>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</si>
  <si>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</si>
  <si>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</si>
  <si>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</si>
  <si>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</si>
  <si>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</si>
  <si>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</si>
  <si>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</si>
  <si>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</si>
  <si>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</si>
  <si>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</si>
  <si>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</si>
  <si>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</si>
  <si>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</si>
  <si>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</si>
  <si>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</si>
  <si>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</si>
  <si>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</si>
  <si>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</si>
  <si>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</si>
  <si>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</si>
  <si>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</si>
  <si>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</si>
  <si>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</si>
  <si>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</si>
  <si>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</si>
  <si>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</si>
  <si>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</si>
  <si>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</si>
  <si>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</si>
  <si>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</si>
  <si>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</si>
  <si>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</si>
  <si>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</si>
  <si>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</si>
  <si>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</si>
  <si>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</si>
  <si>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</si>
  <si>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</si>
  <si>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</si>
  <si>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</si>
  <si>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</si>
  <si>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</si>
  <si>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</si>
  <si>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</si>
  <si>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</si>
  <si>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</si>
  <si>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</si>
  <si>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</si>
  <si>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</si>
  <si>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</si>
  <si>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</si>
  <si>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</si>
  <si>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</si>
  <si>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</si>
  <si>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</si>
  <si>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</si>
  <si>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</si>
  <si>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</si>
  <si>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</si>
  <si>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</si>
  <si>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</si>
  <si>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</si>
  <si>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</si>
  <si>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</si>
  <si>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</si>
  <si>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</si>
  <si>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</si>
  <si>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</si>
  <si>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</si>
  <si>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</si>
  <si>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</si>
  <si>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</si>
  <si>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</si>
  <si>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</si>
  <si>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</si>
  <si>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</si>
  <si>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</si>
  <si>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</si>
  <si>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</si>
  <si>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</si>
  <si>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</si>
  <si>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</si>
  <si>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</si>
  <si>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</si>
  <si>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</si>
  <si>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</si>
  <si>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</si>
  <si>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</si>
  <si>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</si>
  <si>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</si>
  <si>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</si>
  <si>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</si>
  <si>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</si>
  <si>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</si>
  <si>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</si>
  <si>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</si>
  <si>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</si>
  <si>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</si>
  <si>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</si>
  <si>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</si>
  <si>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</si>
  <si>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</si>
  <si>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</si>
  <si>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</si>
  <si>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</si>
  <si>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</si>
  <si>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</si>
  <si>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</si>
  <si>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</si>
  <si>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</si>
  <si>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</si>
  <si>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</si>
  <si>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</si>
  <si>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</si>
  <si>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</si>
  <si>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</si>
  <si>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</si>
  <si>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</si>
  <si>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</si>
  <si>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</si>
  <si>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</si>
  <si>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</si>
  <si>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</si>
  <si>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</si>
  <si>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</si>
  <si>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</si>
  <si>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</si>
  <si>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</si>
  <si>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</si>
  <si>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</si>
  <si>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</si>
  <si>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</si>
  <si>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</si>
  <si>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</si>
  <si>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</si>
  <si>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</si>
  <si>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</si>
  <si>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</si>
  <si>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</si>
  <si>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</si>
  <si>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</si>
  <si>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</si>
  <si>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</si>
  <si>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</si>
  <si>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</si>
  <si>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</si>
  <si>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</si>
  <si>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</si>
  <si>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</si>
  <si>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</si>
  <si>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</si>
  <si>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</si>
  <si>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</si>
  <si>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</si>
  <si>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</si>
  <si>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</si>
  <si>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</si>
  <si>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</si>
  <si>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</si>
  <si>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</si>
  <si>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</si>
  <si>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</si>
  <si>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</si>
  <si>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</si>
  <si>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</si>
  <si>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</si>
  <si>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</si>
  <si>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</si>
  <si>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</si>
  <si>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</si>
  <si>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</si>
  <si>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</si>
  <si>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</si>
  <si>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</si>
  <si>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</si>
  <si>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</si>
  <si>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</si>
  <si>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</si>
  <si>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</si>
  <si>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</si>
  <si>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</si>
  <si>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</si>
  <si>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</si>
  <si>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</si>
  <si>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</si>
  <si>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</si>
  <si>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</si>
  <si>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</si>
  <si>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</si>
  <si>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</si>
  <si>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</si>
  <si>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</si>
  <si>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</si>
  <si>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</si>
  <si>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</si>
  <si>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</si>
  <si>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</si>
  <si>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</si>
  <si>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</si>
  <si>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</si>
  <si>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</si>
  <si>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</si>
  <si>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</si>
  <si>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</si>
  <si>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</si>
  <si>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</si>
  <si>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</si>
  <si>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</si>
  <si>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</si>
  <si>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</si>
  <si>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</si>
  <si>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</si>
  <si>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</si>
  <si>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</si>
  <si>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</si>
  <si>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</si>
  <si>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</si>
  <si>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</si>
  <si>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</si>
  <si>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</si>
  <si>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</si>
  <si>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</si>
  <si>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</si>
  <si>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</si>
  <si>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</si>
  <si>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</si>
  <si>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</si>
  <si>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</si>
  <si>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</si>
  <si>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</si>
  <si>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</si>
  <si>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</si>
  <si>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</si>
  <si>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</si>
  <si>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</si>
  <si>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</si>
  <si>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</si>
  <si>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</si>
  <si>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</si>
  <si>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</si>
  <si>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</si>
  <si>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</si>
  <si>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</si>
  <si>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</si>
  <si>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</si>
  <si>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</si>
  <si>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</si>
  <si>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</si>
  <si>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</si>
  <si>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</si>
  <si>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</si>
  <si>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</si>
  <si>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</si>
  <si>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</si>
  <si>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</si>
  <si>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</si>
  <si>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</si>
  <si>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</si>
  <si>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</si>
  <si>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</si>
  <si>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</si>
  <si>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</si>
  <si>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</si>
  <si>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</si>
  <si>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</si>
  <si>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</si>
  <si>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</si>
  <si>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</si>
  <si>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</si>
  <si>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</si>
  <si>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</si>
  <si>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</si>
  <si>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</si>
  <si>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</si>
  <si>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</si>
  <si>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</si>
  <si>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</si>
  <si>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</si>
  <si>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</si>
  <si>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</si>
  <si>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</si>
  <si>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</si>
  <si>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</si>
  <si>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</si>
  <si>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</si>
  <si>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</si>
  <si>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</si>
  <si>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</si>
  <si>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</si>
  <si>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</si>
  <si>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</si>
  <si>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</si>
  <si>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</si>
  <si>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</si>
  <si>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</si>
  <si>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</si>
  <si>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</si>
  <si>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</si>
  <si>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</si>
  <si>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</si>
  <si>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</si>
  <si>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</si>
  <si>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</si>
  <si>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</si>
  <si>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</si>
  <si>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</si>
  <si>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</si>
  <si>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</si>
  <si>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</si>
  <si>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</si>
  <si>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</si>
  <si>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</si>
  <si>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</si>
  <si>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</si>
  <si>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</si>
  <si>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</si>
  <si>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</si>
  <si>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</si>
  <si>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</si>
  <si>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</si>
  <si>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</si>
  <si>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</si>
  <si>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</si>
  <si>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</si>
  <si>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</si>
  <si>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</si>
  <si>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</si>
  <si>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</si>
  <si>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</si>
  <si>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</si>
  <si>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</si>
  <si>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</si>
  <si>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</si>
  <si>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</si>
  <si>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</si>
  <si>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</si>
  <si>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</si>
  <si>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</si>
  <si>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</si>
  <si>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</si>
  <si>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</si>
  <si>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</si>
  <si>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</si>
  <si>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</si>
  <si>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</si>
  <si>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</si>
  <si>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</si>
  <si>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</si>
  <si>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</si>
  <si>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</si>
  <si>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</si>
  <si>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</si>
  <si>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</si>
  <si>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</si>
  <si>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</si>
  <si>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</si>
  <si>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</si>
  <si>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</si>
  <si>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</si>
  <si>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</si>
  <si>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</si>
  <si>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</si>
  <si>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</si>
  <si>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</si>
  <si>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</si>
  <si>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</si>
  <si>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</si>
  <si>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</si>
  <si>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</si>
  <si>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</si>
  <si>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</si>
  <si>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</si>
  <si>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</si>
  <si>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</si>
  <si>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</si>
  <si>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</si>
  <si>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</si>
  <si>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</si>
  <si>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</si>
  <si>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</si>
  <si>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</si>
  <si>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</si>
  <si>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</si>
  <si>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</si>
  <si>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</si>
  <si>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</si>
  <si>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</si>
  <si>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</si>
  <si>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</si>
  <si>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</si>
  <si>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</si>
  <si>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</si>
  <si>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</si>
  <si>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</si>
  <si>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</si>
  <si>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</si>
  <si>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</si>
  <si>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</si>
  <si>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</si>
  <si>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</si>
  <si>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</si>
  <si>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</si>
  <si>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</si>
  <si>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</si>
  <si>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</si>
  <si>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</si>
  <si>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</si>
  <si>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</si>
  <si>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</si>
  <si>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</si>
  <si>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</si>
  <si>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</si>
  <si>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</si>
  <si>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</si>
  <si>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</si>
  <si>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</si>
  <si>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</si>
  <si>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</si>
  <si>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</si>
  <si>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</si>
  <si>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</si>
  <si>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</si>
  <si>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</si>
  <si>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</si>
  <si>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</si>
  <si>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</si>
  <si>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</si>
  <si>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</si>
  <si>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</si>
  <si>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</si>
  <si>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</si>
  <si>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</si>
  <si>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</si>
  <si>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</si>
  <si>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</si>
  <si>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</si>
  <si>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</si>
  <si>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</si>
  <si>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</si>
  <si>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</si>
  <si>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</si>
  <si>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</si>
  <si>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</si>
  <si>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</si>
  <si>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</si>
  <si>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</si>
  <si>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</si>
  <si>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</si>
  <si>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</si>
  <si>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</si>
  <si>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</si>
  <si>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</si>
  <si>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</si>
  <si>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</si>
  <si>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</si>
  <si>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</si>
  <si>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</si>
  <si>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</si>
  <si>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</si>
  <si>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</si>
  <si>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</si>
  <si>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</si>
  <si>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</si>
  <si>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</si>
  <si>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</si>
  <si>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</si>
  <si>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</si>
  <si>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</si>
  <si>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</si>
  <si>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</si>
  <si>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</si>
  <si>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</si>
  <si>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</si>
  <si>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</si>
  <si>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</si>
  <si>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</si>
  <si>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</si>
  <si>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</si>
  <si>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</si>
  <si>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</si>
  <si>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</si>
  <si>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</si>
  <si>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</si>
  <si>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</si>
  <si>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</si>
  <si>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</si>
  <si>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</si>
  <si>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</si>
  <si>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</si>
  <si>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</si>
  <si>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</si>
  <si>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</si>
  <si>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</si>
  <si>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</si>
  <si>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</si>
  <si>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</si>
  <si>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</si>
  <si>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</si>
  <si>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</si>
  <si>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</si>
  <si>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</si>
  <si>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</si>
  <si>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</si>
  <si>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</si>
  <si>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</si>
  <si>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</si>
  <si>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</si>
  <si>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</si>
  <si>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</si>
  <si>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</si>
  <si>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</si>
  <si>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</si>
  <si>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</si>
  <si>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</si>
  <si>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</si>
  <si>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</si>
  <si>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</si>
  <si>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</si>
  <si>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</si>
  <si>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</si>
  <si>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</si>
  <si>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</si>
  <si>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</si>
  <si>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</si>
  <si>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</si>
  <si>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</si>
  <si>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</si>
  <si>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</si>
  <si>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</si>
  <si>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</si>
  <si>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</si>
  <si>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</si>
  <si>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</si>
  <si>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</si>
  <si>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</si>
  <si>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</si>
  <si>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</si>
  <si>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</si>
  <si>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</si>
  <si>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</si>
  <si>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</si>
  <si>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</si>
  <si>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</si>
  <si>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</si>
  <si>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</si>
  <si>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</si>
  <si>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</si>
  <si>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</si>
  <si>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</si>
  <si>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</si>
  <si>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</si>
  <si>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</si>
  <si>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</si>
  <si>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</si>
  <si>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</si>
  <si>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</si>
  <si>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</si>
  <si>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</si>
  <si>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</si>
  <si>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</si>
  <si>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</si>
  <si>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</si>
  <si>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</si>
  <si>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</si>
  <si>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</si>
  <si>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</si>
  <si>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</si>
  <si>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</si>
  <si>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</si>
  <si>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</si>
  <si>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</si>
  <si>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</si>
  <si>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</si>
  <si>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</si>
  <si>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</si>
  <si>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</si>
  <si>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</si>
  <si>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</si>
  <si>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</si>
  <si>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</si>
  <si>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</si>
  <si>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</si>
  <si>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</si>
  <si>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</si>
  <si>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</si>
  <si>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</si>
  <si>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</si>
  <si>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</si>
  <si>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</si>
  <si>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</si>
  <si>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</si>
  <si>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</si>
  <si>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</si>
  <si>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</si>
  <si>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</si>
  <si>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</si>
  <si>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</si>
  <si>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</si>
  <si>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</si>
  <si>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</si>
  <si>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</si>
  <si>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</si>
  <si>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</si>
  <si>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</si>
  <si>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</si>
  <si>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</si>
  <si>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</si>
  <si>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</si>
  <si>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</si>
  <si>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</si>
  <si>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</si>
  <si>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</si>
  <si>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</si>
  <si>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</si>
  <si>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</si>
  <si>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</si>
  <si>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</si>
  <si>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</si>
  <si>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</si>
  <si>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</si>
  <si>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</si>
  <si>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</si>
  <si>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</si>
  <si>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</si>
  <si>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</si>
  <si>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</si>
  <si>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</si>
  <si>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</si>
  <si>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</si>
  <si>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</si>
  <si>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</si>
  <si>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</si>
  <si>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</si>
  <si>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</si>
  <si>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</si>
  <si>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</si>
  <si>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</si>
  <si>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</si>
  <si>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</si>
  <si>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</si>
  <si>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</si>
  <si>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</si>
  <si>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</si>
  <si>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</si>
  <si>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</si>
  <si>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</si>
  <si>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</si>
  <si>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</si>
  <si>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</si>
  <si>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</si>
  <si>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</si>
  <si>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</si>
  <si>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</si>
  <si>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</si>
  <si>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</si>
  <si>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</si>
  <si>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</si>
  <si>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</si>
  <si>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</si>
  <si>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</si>
  <si>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</si>
  <si>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</si>
  <si>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</si>
  <si>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</si>
  <si>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</si>
  <si>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</si>
  <si>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</si>
  <si>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</si>
  <si>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</si>
  <si>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</si>
  <si>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</si>
  <si>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</si>
  <si>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</si>
  <si>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</si>
  <si>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</si>
  <si>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</si>
  <si>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</si>
  <si>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</si>
  <si>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</si>
  <si>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</si>
  <si>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</si>
  <si>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</si>
  <si>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</si>
  <si>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</si>
  <si>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</si>
  <si>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</si>
  <si>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</si>
  <si>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</si>
  <si>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</si>
  <si>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</si>
  <si>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</si>
  <si>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</si>
  <si>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</si>
  <si>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</si>
  <si>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</si>
  <si>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</si>
  <si>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</si>
  <si>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</si>
  <si>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</si>
  <si>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</si>
  <si>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</si>
  <si>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</si>
  <si>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</si>
  <si>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</si>
  <si>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</si>
  <si>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</si>
  <si>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</si>
  <si>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</si>
  <si>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</si>
  <si>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</si>
  <si>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</si>
  <si>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</si>
  <si>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</si>
  <si>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</si>
  <si>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</si>
  <si>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</si>
  <si>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</si>
  <si>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</si>
  <si>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</si>
  <si>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</si>
  <si>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</si>
  <si>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</si>
  <si>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</si>
  <si>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</si>
  <si>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</si>
  <si>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</si>
  <si>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</si>
  <si>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</si>
  <si>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</si>
  <si>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</si>
  <si>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</si>
  <si>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</si>
  <si>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</si>
  <si>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</si>
  <si>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</si>
  <si>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</si>
  <si>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</si>
  <si>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</si>
  <si>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</si>
  <si>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</si>
  <si>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</si>
  <si>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</si>
  <si>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</si>
  <si>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</si>
  <si>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</si>
  <si>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</si>
  <si>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</si>
  <si>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</si>
  <si>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</si>
  <si>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</si>
  <si>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</si>
  <si>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</si>
  <si>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</si>
  <si>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</si>
  <si>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</si>
  <si>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</si>
  <si>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</si>
  <si>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</si>
  <si>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</si>
  <si>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</si>
  <si>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</si>
  <si>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</si>
  <si>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</si>
  <si>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</si>
  <si>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</si>
  <si>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</si>
  <si>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</si>
  <si>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</si>
  <si>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</si>
  <si>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</si>
  <si>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</si>
  <si>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</si>
  <si>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</si>
  <si>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</si>
  <si>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</si>
  <si>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</si>
  <si>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</si>
  <si>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</si>
  <si>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</si>
  <si>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</si>
  <si>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</si>
  <si>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</si>
  <si>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</si>
  <si>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</si>
  <si>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</si>
  <si>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</si>
  <si>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</si>
  <si>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</si>
  <si>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</si>
  <si>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</si>
  <si>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</si>
  <si>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</si>
  <si>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</si>
  <si>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</si>
  <si>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</si>
  <si>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</si>
  <si>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</si>
  <si>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</si>
  <si>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</si>
  <si>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</si>
  <si>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</si>
  <si>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</si>
  <si>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</si>
  <si>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</si>
  <si>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</si>
  <si>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</si>
  <si>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</si>
  <si>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</si>
  <si>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</si>
  <si>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</si>
  <si>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</si>
  <si>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</si>
  <si>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</si>
  <si>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</si>
  <si>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</si>
  <si>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</si>
  <si>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</si>
  <si>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</si>
  <si>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</si>
  <si>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</si>
  <si>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</si>
  <si>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</si>
  <si>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</si>
  <si>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</si>
  <si>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</si>
  <si>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</si>
  <si>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</si>
  <si>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</si>
  <si>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</si>
  <si>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</si>
  <si>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</si>
  <si>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</si>
  <si>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</si>
  <si>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</si>
  <si>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</si>
  <si>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</si>
  <si>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</si>
  <si>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</si>
  <si>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</si>
  <si>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</si>
  <si>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</si>
  <si>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</si>
  <si>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</si>
  <si>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</si>
  <si>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</si>
  <si>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</si>
  <si>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</si>
  <si>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</si>
  <si>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</si>
  <si>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</si>
  <si>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</si>
  <si>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</si>
  <si>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</si>
  <si>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</si>
  <si>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</si>
  <si>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</si>
  <si>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</si>
  <si>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</si>
  <si>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</si>
  <si>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</si>
  <si>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</si>
  <si>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</si>
  <si>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</si>
  <si>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</si>
  <si>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</si>
  <si>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</si>
  <si>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</si>
  <si>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</si>
  <si>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</si>
  <si>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</si>
  <si>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</si>
  <si>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</si>
  <si>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</si>
  <si>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</si>
  <si>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</si>
  <si>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</si>
  <si>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</si>
  <si>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</si>
  <si>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</si>
  <si>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</si>
  <si>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</si>
  <si>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</si>
  <si>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</si>
  <si>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</si>
  <si>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</si>
  <si>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</si>
  <si>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</si>
  <si>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</si>
  <si>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</si>
  <si>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</si>
  <si>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</si>
  <si>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</si>
  <si>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</si>
  <si>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</si>
  <si>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</si>
  <si>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</si>
  <si>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</si>
  <si>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</si>
  <si>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</si>
  <si>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</si>
  <si>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</si>
  <si>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</si>
  <si>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</si>
  <si>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</si>
  <si>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</si>
  <si>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</si>
  <si>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</si>
  <si>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</si>
  <si>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</si>
  <si>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</si>
  <si>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</si>
  <si>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</si>
  <si>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</si>
  <si>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</si>
  <si>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</si>
  <si>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</si>
  <si>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</si>
  <si>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</si>
  <si>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</si>
  <si>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</si>
  <si>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</si>
  <si>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</si>
  <si>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</si>
  <si>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</si>
  <si>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</si>
  <si>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</si>
  <si>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</si>
  <si>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</si>
  <si>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</si>
  <si>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</si>
  <si>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</si>
  <si>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</si>
  <si>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</si>
  <si>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</si>
  <si>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</si>
  <si>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</si>
  <si>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</si>
  <si>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</si>
  <si>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</si>
  <si>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</si>
  <si>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</si>
  <si>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</si>
  <si>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</si>
  <si>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</si>
  <si>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</si>
  <si>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</si>
  <si>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</si>
  <si>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</si>
  <si>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</si>
  <si>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</si>
  <si>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</si>
  <si>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</si>
  <si>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</si>
  <si>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</si>
  <si>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</si>
  <si>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</si>
  <si>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</si>
  <si>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</si>
  <si>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</si>
  <si>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</si>
  <si>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</si>
  <si>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</si>
  <si>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</si>
  <si>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</si>
  <si>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</si>
  <si>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</si>
  <si>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</si>
  <si>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</si>
  <si>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</si>
  <si>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</si>
  <si>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</si>
  <si>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</si>
  <si>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</si>
  <si>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</si>
  <si>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</si>
  <si>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</si>
  <si>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</si>
  <si>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</si>
  <si>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</si>
  <si>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</si>
  <si>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</si>
  <si>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</si>
  <si>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</si>
  <si>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</si>
  <si>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</si>
  <si>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</si>
  <si>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</si>
  <si>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</si>
  <si>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</si>
  <si>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</si>
  <si>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</si>
  <si>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</si>
  <si>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</si>
  <si>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</si>
  <si>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</si>
  <si>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</si>
  <si>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</si>
  <si>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</si>
  <si>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</si>
  <si>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</si>
  <si>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</si>
  <si>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</si>
  <si>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</si>
  <si>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</si>
  <si>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</si>
  <si>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</si>
  <si>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</si>
  <si>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</si>
  <si>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</si>
  <si>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</si>
  <si>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</si>
  <si>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</si>
  <si>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</si>
  <si>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</si>
  <si>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</si>
  <si>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</si>
  <si>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</si>
  <si>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</si>
  <si>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</si>
  <si>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</si>
  <si>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</si>
  <si>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</si>
  <si>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</si>
  <si>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</si>
  <si>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</si>
  <si>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</si>
  <si>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</si>
  <si>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</si>
  <si>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</si>
  <si>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</si>
  <si>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</si>
  <si>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</si>
  <si>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</si>
  <si>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</si>
  <si>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</si>
  <si>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</si>
  <si>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</si>
  <si>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</si>
  <si>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</si>
  <si>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</si>
  <si>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</si>
  <si>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</si>
  <si>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</si>
  <si>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</si>
  <si>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</si>
  <si>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</si>
  <si>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</si>
  <si>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</si>
  <si>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</si>
  <si>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</si>
  <si>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</si>
  <si>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</si>
  <si>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</si>
  <si>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</si>
  <si>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</si>
  <si>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</si>
  <si>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</si>
  <si>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</si>
  <si>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</si>
  <si>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</si>
  <si>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</si>
  <si>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</si>
  <si>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</si>
  <si>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</si>
  <si>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</si>
  <si>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</si>
  <si>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</si>
  <si>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</si>
  <si>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</si>
  <si>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</si>
  <si>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</si>
  <si>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</si>
  <si>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</si>
  <si>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</si>
  <si>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</si>
  <si>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</si>
  <si>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</si>
  <si>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</si>
  <si>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</si>
  <si>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</si>
  <si>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</si>
  <si>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</si>
  <si>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</si>
  <si>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</si>
  <si>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</si>
  <si>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</si>
  <si>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</si>
  <si>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</si>
  <si>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</si>
  <si>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</si>
  <si>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</si>
  <si>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</si>
  <si>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</si>
  <si>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</si>
  <si>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</si>
  <si>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</si>
  <si>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</si>
  <si>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</si>
  <si>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</si>
  <si>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</si>
  <si>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</si>
  <si>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</si>
  <si>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</si>
  <si>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</si>
  <si>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</si>
  <si>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</si>
  <si>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</si>
  <si>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</si>
  <si>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</si>
  <si>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</si>
  <si>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</si>
  <si>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</si>
  <si>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</si>
  <si>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</si>
  <si>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</si>
  <si>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</si>
  <si>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</si>
  <si>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</si>
  <si>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</si>
  <si>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</si>
  <si>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</si>
  <si>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</si>
  <si>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</si>
  <si>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</si>
  <si>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</si>
  <si>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</si>
  <si>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</si>
  <si>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</si>
  <si>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</si>
  <si>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</si>
  <si>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</si>
  <si>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</si>
  <si>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</si>
  <si>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</si>
  <si>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</si>
  <si>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</si>
  <si>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</si>
  <si>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</si>
  <si>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</si>
  <si>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</si>
  <si>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</si>
  <si>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</si>
  <si>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</si>
  <si>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</si>
  <si>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</si>
  <si>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</si>
  <si>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</si>
  <si>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</si>
  <si>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</si>
  <si>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</si>
  <si>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</si>
  <si>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</si>
  <si>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</si>
  <si>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</si>
  <si>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</si>
  <si>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</si>
  <si>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</si>
  <si>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</si>
  <si>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</si>
  <si>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</si>
  <si>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</si>
  <si>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</si>
  <si>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</si>
  <si>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</si>
  <si>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</si>
  <si>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</si>
  <si>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</si>
  <si>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</si>
  <si>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</si>
  <si>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</si>
  <si>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</si>
  <si>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</si>
  <si>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</si>
  <si>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</si>
  <si>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</si>
  <si>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</si>
  <si>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</si>
  <si>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</si>
  <si>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</si>
  <si>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</si>
  <si>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</si>
  <si>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</si>
  <si>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</si>
  <si>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</si>
  <si>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</si>
  <si>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</si>
  <si>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</si>
  <si>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</si>
  <si>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</si>
  <si>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</si>
  <si>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</si>
  <si>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</si>
  <si>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</si>
  <si>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</si>
  <si>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</si>
  <si>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</si>
  <si>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</si>
  <si>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</si>
  <si>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</si>
  <si>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</si>
  <si>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</si>
  <si>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</si>
  <si>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</si>
  <si>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</si>
  <si>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</si>
  <si>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</si>
  <si>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</si>
  <si>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</si>
  <si>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</si>
  <si>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</si>
  <si>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</si>
  <si>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</si>
  <si>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</si>
  <si>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</si>
  <si>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</si>
  <si>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</si>
  <si>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</si>
  <si>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</si>
  <si>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</si>
  <si>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</si>
  <si>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</si>
  <si>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</si>
  <si>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</si>
  <si>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</si>
  <si>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</si>
  <si>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</si>
  <si>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</si>
  <si>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</si>
  <si>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</si>
  <si>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</si>
  <si>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</si>
  <si>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</si>
  <si>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</si>
  <si>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</si>
  <si>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</si>
  <si>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</si>
  <si>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</si>
  <si>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</si>
  <si>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</si>
  <si>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</si>
  <si>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</si>
  <si>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</si>
  <si>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</si>
  <si>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</si>
  <si>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</si>
  <si>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</si>
  <si>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</si>
  <si>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</si>
  <si>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</si>
  <si>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</si>
  <si>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</si>
  <si>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</si>
  <si>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</si>
  <si>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</si>
  <si>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</si>
  <si>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</si>
  <si>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</si>
  <si>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</si>
  <si>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</si>
  <si>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</si>
  <si>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</si>
  <si>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</si>
  <si>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</si>
  <si>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</si>
  <si>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</si>
  <si>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</si>
  <si>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</si>
  <si>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</si>
  <si>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</si>
  <si>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</si>
  <si>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</si>
  <si>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</si>
  <si>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</si>
  <si>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</si>
  <si>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</si>
  <si>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</si>
  <si>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</si>
  <si>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</si>
  <si>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</si>
  <si>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</si>
  <si>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</si>
  <si>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</si>
  <si>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</si>
  <si>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</si>
  <si>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</si>
  <si>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</si>
  <si>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</si>
  <si>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</si>
  <si>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</si>
  <si>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</si>
  <si>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</si>
  <si>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</si>
  <si>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</si>
  <si>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</si>
  <si>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</si>
  <si>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</si>
  <si>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</si>
  <si>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</si>
  <si>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</si>
  <si>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</si>
  <si>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</si>
  <si>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</si>
  <si>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</si>
  <si>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</si>
  <si>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</si>
  <si>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</si>
  <si>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</si>
  <si>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</si>
  <si>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</si>
  <si>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</si>
  <si>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</si>
  <si>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</si>
  <si>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</si>
  <si>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</si>
  <si>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</si>
  <si>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</si>
  <si>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</si>
  <si>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</si>
  <si>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</si>
  <si>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</si>
  <si>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</si>
  <si>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</si>
  <si>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</si>
  <si>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</si>
  <si>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</si>
  <si>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</si>
  <si>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</si>
  <si>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</si>
  <si>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</si>
  <si>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</si>
  <si>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</si>
  <si>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</si>
  <si>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</si>
  <si>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</si>
  <si>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</si>
  <si>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</si>
  <si>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</si>
  <si>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</si>
  <si>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</si>
  <si>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</si>
  <si>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</si>
  <si>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</si>
  <si>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</si>
  <si>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</si>
  <si>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</si>
  <si>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</si>
  <si>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</si>
  <si>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</si>
  <si>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</si>
  <si>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</si>
  <si>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</si>
  <si>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</si>
  <si>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</si>
  <si>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</si>
  <si>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</si>
  <si>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</si>
  <si>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</si>
  <si>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</si>
  <si>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</si>
  <si>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</si>
  <si>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</si>
  <si>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</si>
  <si>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</si>
  <si>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</si>
  <si>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</si>
  <si>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</si>
  <si>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</si>
  <si>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</si>
  <si>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</si>
  <si>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</si>
  <si>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</si>
  <si>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</si>
  <si>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</si>
  <si>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</si>
  <si>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</si>
  <si>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</si>
  <si>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</si>
  <si>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</si>
  <si>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</si>
  <si>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</si>
  <si>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</si>
  <si>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</si>
  <si>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</si>
  <si>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</si>
  <si>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</si>
  <si>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</si>
  <si>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</si>
  <si>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</si>
  <si>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</si>
  <si>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</si>
  <si>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</si>
  <si>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</si>
  <si>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</si>
  <si>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</si>
  <si>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</si>
  <si>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</si>
  <si>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</si>
  <si>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</si>
  <si>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</si>
  <si>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</si>
  <si>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</si>
  <si>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</si>
  <si>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</si>
  <si>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</si>
  <si>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</si>
  <si>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</si>
  <si>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</si>
  <si>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</si>
  <si>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</si>
  <si>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</si>
  <si>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</si>
  <si>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</si>
  <si>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</si>
  <si>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</si>
  <si>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</si>
  <si>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</si>
  <si>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</si>
  <si>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</si>
  <si>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</si>
  <si>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</si>
  <si>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</si>
  <si>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</si>
  <si>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</si>
  <si>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</si>
  <si>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</si>
  <si>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</si>
  <si>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</si>
  <si>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</si>
  <si>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</si>
  <si>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</si>
  <si>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</si>
  <si>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</si>
  <si>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</si>
  <si>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</si>
  <si>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</si>
  <si>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</si>
  <si>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</si>
  <si>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</si>
  <si>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</si>
  <si>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</si>
  <si>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</si>
  <si>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</si>
  <si>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</si>
  <si>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</si>
  <si>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</si>
  <si>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</si>
  <si>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</si>
  <si>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</si>
  <si>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</si>
  <si>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</si>
  <si>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</si>
  <si>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</si>
  <si>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</si>
  <si>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</si>
  <si>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</si>
  <si>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</si>
  <si>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</si>
  <si>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</si>
  <si>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</si>
  <si>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</si>
  <si>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</si>
  <si>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</si>
  <si>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</si>
  <si>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</si>
  <si>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</si>
  <si>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</si>
  <si>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</si>
  <si>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</si>
  <si>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</si>
  <si>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</si>
  <si>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</si>
  <si>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</si>
  <si>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</si>
  <si>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</si>
  <si>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</si>
  <si>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</si>
  <si>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</si>
  <si>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</si>
  <si>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</si>
  <si>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</si>
  <si>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</si>
  <si>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</si>
  <si>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</si>
  <si>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</si>
  <si>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</si>
  <si>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</si>
  <si>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</si>
  <si>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</si>
  <si>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</si>
  <si>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</si>
  <si>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</si>
  <si>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</si>
  <si>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</si>
  <si>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</si>
  <si>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</si>
  <si>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</si>
  <si>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</si>
  <si>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</si>
  <si>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</si>
  <si>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</si>
  <si>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</si>
  <si>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</si>
  <si>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</si>
  <si>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</si>
  <si>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</si>
  <si>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</si>
  <si>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</si>
  <si>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</si>
  <si>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</si>
  <si>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</si>
  <si>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</si>
  <si>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</si>
  <si>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</si>
  <si>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</si>
  <si>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</si>
  <si>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</si>
  <si>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</si>
  <si>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</si>
  <si>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</si>
  <si>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</si>
  <si>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</si>
  <si>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</si>
  <si>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</si>
  <si>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</si>
  <si>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</si>
  <si>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</si>
  <si>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</si>
  <si>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</si>
  <si>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</si>
  <si>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</si>
  <si>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</si>
  <si>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</si>
  <si>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</si>
  <si>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</si>
  <si>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</si>
  <si>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</si>
  <si>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</si>
  <si>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</si>
  <si>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</si>
  <si>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</si>
  <si>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</si>
  <si>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</si>
  <si>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</si>
  <si>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</si>
  <si>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</si>
  <si>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</si>
  <si>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</si>
  <si>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</si>
  <si>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</si>
  <si>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</si>
  <si>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</si>
  <si>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</si>
  <si>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</si>
  <si>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</si>
  <si>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</si>
  <si>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</si>
  <si>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</si>
  <si>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</si>
  <si>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</si>
  <si>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</si>
  <si>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</si>
  <si>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</si>
  <si>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</si>
  <si>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</si>
  <si>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</si>
  <si>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</si>
  <si>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</si>
  <si>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</si>
  <si>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</si>
  <si>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</si>
  <si>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</si>
  <si>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</si>
  <si>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</si>
  <si>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</si>
  <si>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</si>
  <si>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</si>
  <si>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</si>
  <si>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</si>
  <si>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</si>
  <si>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</si>
  <si>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</si>
  <si>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</si>
  <si>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</si>
  <si>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</si>
  <si>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</si>
  <si>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</si>
  <si>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</si>
  <si>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</si>
  <si>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</si>
  <si>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</si>
  <si>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</si>
  <si>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</si>
  <si>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</si>
  <si>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</si>
  <si>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</si>
  <si>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</si>
  <si>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</si>
  <si>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</si>
  <si>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</si>
  <si>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</si>
  <si>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</si>
  <si>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</si>
  <si>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</si>
  <si>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</si>
  <si>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</si>
  <si>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</si>
  <si>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</si>
  <si>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</si>
  <si>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</si>
  <si>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</si>
  <si>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</si>
  <si>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</si>
  <si>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</si>
  <si>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</si>
  <si>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</si>
  <si>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</si>
  <si>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</si>
  <si>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</si>
  <si>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</si>
  <si>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</si>
  <si>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</si>
  <si>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</si>
  <si>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</si>
  <si>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</si>
  <si>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</si>
  <si>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</si>
  <si>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</si>
  <si>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</si>
  <si>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</si>
  <si>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</si>
  <si>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</si>
  <si>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</si>
  <si>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</si>
  <si>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</si>
  <si>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</si>
  <si>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</si>
  <si>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</si>
  <si>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</si>
  <si>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</si>
  <si>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</si>
  <si>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</si>
  <si>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</si>
  <si>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</si>
  <si>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</si>
  <si>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</si>
  <si>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</si>
  <si>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</si>
  <si>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</si>
  <si>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</si>
  <si>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</si>
  <si>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</si>
  <si>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</si>
  <si>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</si>
  <si>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</si>
  <si>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</si>
  <si>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</si>
  <si>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</si>
  <si>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</si>
  <si>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</si>
  <si>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</si>
  <si>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</si>
  <si>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</si>
  <si>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</si>
  <si>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</si>
  <si>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</si>
  <si>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</si>
  <si>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</si>
  <si>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</si>
  <si>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</si>
  <si>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</si>
  <si>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</si>
  <si>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</si>
  <si>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</si>
  <si>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</si>
  <si>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</si>
  <si>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</si>
  <si>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</si>
  <si>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</si>
  <si>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</si>
  <si>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</si>
  <si>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</si>
  <si>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</si>
  <si>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</si>
  <si>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</si>
  <si>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</si>
  <si>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</si>
  <si>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</si>
  <si>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</si>
  <si>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</si>
  <si>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</si>
  <si>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</si>
  <si>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</si>
  <si>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</si>
  <si>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</si>
  <si>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</si>
  <si>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</si>
  <si>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</si>
  <si>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</si>
  <si>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</si>
  <si>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</si>
  <si>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</si>
  <si>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</si>
  <si>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</si>
  <si>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</si>
  <si>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</si>
  <si>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</si>
  <si>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</si>
  <si>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</si>
  <si>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</si>
  <si>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</si>
  <si>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</si>
  <si>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</si>
  <si>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</si>
  <si>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</si>
  <si>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</si>
  <si>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</si>
  <si>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</si>
  <si>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</si>
  <si>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</si>
  <si>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</si>
  <si>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</si>
  <si>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</si>
  <si>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</si>
  <si>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</si>
  <si>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</si>
  <si>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</si>
  <si>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</si>
  <si>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</si>
  <si>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</si>
  <si>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</si>
  <si>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</si>
  <si>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</si>
  <si>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</si>
  <si>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</si>
  <si>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</si>
  <si>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</si>
  <si>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</si>
  <si>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</si>
  <si>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</si>
  <si>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</si>
  <si>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</si>
  <si>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</si>
  <si>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</si>
  <si>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</si>
  <si>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</si>
  <si>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</si>
  <si>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</si>
  <si>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</si>
  <si>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</si>
  <si>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</si>
  <si>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</si>
  <si>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</si>
  <si>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</si>
  <si>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</si>
  <si>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</si>
  <si>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</si>
  <si>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</si>
  <si>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</si>
  <si>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</si>
  <si>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</si>
  <si>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</si>
  <si>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</si>
  <si>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</si>
  <si>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</si>
  <si>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</si>
  <si>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</si>
  <si>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</si>
  <si>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</si>
  <si>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</si>
  <si>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</si>
  <si>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</si>
  <si>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</si>
  <si>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</si>
  <si>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</si>
  <si>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</si>
  <si>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</si>
  <si>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</si>
  <si>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</si>
  <si>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</si>
  <si>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</si>
  <si>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</si>
  <si>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</si>
  <si>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</si>
  <si>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</si>
  <si>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</si>
  <si>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</si>
  <si>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</si>
  <si>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</si>
  <si>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</si>
  <si>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</si>
  <si>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</si>
  <si>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</si>
  <si>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</si>
  <si>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</si>
  <si>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</si>
  <si>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</si>
  <si>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</si>
  <si>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</si>
  <si>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</si>
  <si>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</si>
  <si>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</si>
  <si>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</si>
  <si>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</si>
  <si>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</si>
  <si>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</si>
  <si>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</si>
  <si>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</si>
  <si>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</si>
  <si>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</si>
  <si>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</si>
  <si>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</si>
  <si>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</si>
  <si>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</si>
  <si>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</si>
  <si>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</si>
  <si>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</si>
  <si>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</si>
  <si>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</si>
  <si>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</si>
  <si>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</si>
  <si>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</si>
  <si>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</si>
  <si>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</si>
  <si>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</si>
  <si>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</si>
  <si>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</si>
  <si>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</si>
  <si>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</si>
  <si>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</si>
  <si>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</si>
  <si>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</si>
  <si>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</si>
  <si>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</si>
  <si>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</si>
  <si>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</si>
  <si>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</si>
  <si>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</si>
  <si>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</si>
  <si>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</si>
  <si>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</si>
  <si>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</si>
  <si>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</si>
  <si>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</si>
  <si>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</si>
  <si>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</si>
  <si>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</si>
  <si>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</si>
  <si>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</si>
  <si>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</si>
  <si>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</si>
  <si>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</si>
  <si>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</si>
  <si>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</si>
  <si>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</si>
  <si>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</si>
  <si>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</si>
  <si>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</si>
  <si>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</si>
  <si>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</si>
  <si>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</si>
  <si>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</si>
  <si>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</si>
  <si>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</si>
  <si>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</si>
  <si>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</si>
  <si>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</si>
  <si>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</si>
  <si>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</si>
  <si>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</si>
  <si>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</si>
  <si>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</si>
  <si>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</si>
  <si>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</si>
  <si>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</si>
  <si>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</si>
  <si>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</si>
  <si>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</si>
  <si>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</si>
  <si>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</si>
  <si>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</si>
  <si>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</si>
  <si>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</si>
  <si>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</si>
  <si>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</si>
  <si>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</si>
  <si>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</si>
  <si>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</si>
  <si>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</si>
  <si>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</si>
  <si>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</si>
  <si>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</si>
  <si>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</si>
  <si>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</si>
  <si>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</si>
  <si>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</si>
  <si>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</si>
  <si>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</si>
  <si>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</si>
  <si>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</si>
  <si>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</si>
  <si>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</si>
  <si>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</si>
  <si>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</si>
  <si>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</si>
  <si>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</si>
  <si>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</si>
  <si>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</si>
  <si>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</si>
  <si>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</si>
  <si>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</si>
  <si>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</si>
  <si>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</si>
  <si>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</si>
  <si>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</si>
  <si>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</si>
  <si>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</si>
  <si>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</si>
  <si>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</si>
  <si>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</si>
  <si>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</si>
  <si>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</si>
  <si>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</si>
  <si>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</si>
  <si>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</si>
  <si>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</si>
  <si>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</si>
  <si>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</si>
  <si>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</si>
  <si>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</si>
  <si>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</si>
  <si>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</si>
  <si>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</si>
  <si>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</si>
  <si>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</si>
  <si>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</si>
  <si>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</si>
  <si>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</si>
  <si>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</si>
  <si>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</si>
  <si>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</si>
  <si>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</si>
  <si>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</si>
  <si>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</si>
  <si>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</si>
  <si>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</si>
  <si>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</si>
  <si>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</si>
  <si>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</si>
  <si>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</si>
  <si>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</si>
  <si>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</si>
  <si>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</si>
  <si>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</si>
  <si>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</si>
  <si>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</si>
  <si>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</si>
  <si>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</si>
  <si>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</si>
  <si>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</si>
  <si>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</si>
  <si>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</si>
  <si>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</si>
  <si>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</si>
  <si>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</si>
  <si>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</si>
  <si>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</si>
  <si>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</si>
  <si>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</si>
  <si>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</si>
  <si>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</si>
  <si>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</si>
  <si>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</si>
  <si>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</si>
  <si>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</si>
  <si>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</si>
  <si>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</si>
  <si>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</si>
  <si>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</si>
  <si>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</si>
  <si>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</si>
  <si>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</si>
  <si>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</si>
  <si>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</si>
  <si>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</si>
  <si>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</si>
  <si>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</si>
  <si>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</si>
  <si>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</si>
  <si>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</si>
  <si>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</si>
  <si>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</si>
  <si>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</si>
  <si>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</si>
  <si>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</si>
  <si>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</si>
  <si>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</si>
  <si>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</si>
  <si>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</si>
  <si>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</si>
  <si>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</si>
  <si>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</si>
  <si>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</si>
  <si>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</si>
  <si>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</si>
  <si>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</si>
  <si>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</si>
  <si>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</si>
  <si>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</si>
  <si>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</si>
  <si>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</si>
  <si>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</si>
  <si>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</si>
  <si>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</si>
  <si>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</si>
  <si>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</si>
  <si>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</si>
  <si>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</si>
  <si>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</si>
  <si>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</si>
  <si>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</si>
  <si>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</si>
  <si>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</si>
  <si>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</si>
  <si>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</si>
  <si>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</si>
  <si>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</si>
  <si>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</si>
  <si>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</si>
  <si>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</si>
  <si>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</si>
  <si>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</si>
  <si>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</si>
  <si>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</si>
  <si>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</si>
  <si>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</si>
  <si>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</si>
  <si>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</si>
  <si>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</si>
  <si>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</si>
  <si>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</si>
  <si>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</si>
  <si>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</si>
  <si>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</si>
  <si>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</si>
  <si>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</si>
  <si>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</si>
  <si>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</si>
  <si>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</si>
  <si>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</si>
  <si>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</si>
  <si>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</si>
  <si>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</si>
  <si>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</si>
  <si>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</si>
  <si>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</si>
  <si>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</si>
  <si>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</si>
  <si>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</si>
  <si>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</si>
  <si>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</si>
  <si>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</si>
  <si>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</si>
  <si>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</si>
  <si>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</si>
  <si>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</si>
  <si>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</si>
  <si>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</si>
  <si>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</si>
  <si>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</si>
  <si>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</si>
  <si>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</si>
  <si>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</si>
  <si>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</si>
  <si>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</si>
  <si>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</si>
  <si>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</si>
  <si>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</si>
  <si>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</si>
  <si>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</si>
  <si>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</si>
  <si>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</si>
  <si>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</si>
  <si>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</si>
  <si>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</si>
  <si>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</si>
  <si>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</si>
  <si>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</si>
  <si>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</si>
  <si>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</si>
  <si>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</si>
  <si>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</si>
  <si>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</si>
  <si>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</si>
  <si>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</si>
  <si>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</si>
  <si>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</si>
  <si>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</si>
  <si>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</si>
  <si>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</si>
  <si>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</si>
  <si>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</si>
  <si>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</si>
  <si>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</si>
  <si>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</si>
  <si>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</si>
  <si>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</si>
  <si>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</si>
  <si>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</si>
  <si>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</si>
  <si>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</si>
  <si>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</si>
  <si>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</si>
  <si>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</si>
  <si>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</si>
  <si>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</si>
  <si>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</si>
  <si>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</si>
  <si>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</si>
  <si>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</si>
  <si>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</si>
  <si>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</si>
  <si>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</si>
  <si>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</si>
  <si>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</si>
  <si>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</si>
  <si>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</si>
  <si>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</si>
  <si>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</si>
  <si>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</si>
  <si>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</si>
  <si>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</si>
  <si>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</si>
  <si>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</si>
  <si>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</si>
  <si>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</si>
  <si>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</si>
  <si>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</si>
  <si>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</si>
  <si>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</si>
  <si>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</si>
  <si>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</si>
  <si>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</si>
  <si>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</si>
  <si>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</si>
  <si>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</si>
  <si>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</si>
  <si>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</si>
  <si>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</si>
  <si>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</si>
  <si>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</si>
  <si>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</si>
  <si>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</si>
  <si>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</si>
  <si>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</si>
  <si>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</si>
  <si>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</si>
  <si>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</si>
  <si>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</si>
  <si>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</si>
  <si>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</si>
  <si>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</si>
  <si>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</si>
  <si>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</si>
  <si>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</si>
  <si>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</si>
  <si>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</si>
  <si>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</si>
  <si>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</si>
  <si>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</si>
  <si>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</si>
  <si>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</si>
  <si>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</si>
  <si>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</si>
  <si>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</si>
  <si>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</si>
  <si>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</si>
  <si>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</si>
  <si>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</si>
  <si>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</si>
  <si>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</si>
  <si>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</si>
  <si>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</si>
  <si>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</si>
  <si>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</si>
  <si>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</si>
  <si>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</si>
  <si>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</si>
  <si>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</si>
  <si>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</si>
  <si>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</si>
  <si>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</si>
  <si>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</si>
  <si>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</si>
  <si>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</si>
  <si>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</si>
  <si>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</si>
  <si>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</si>
  <si>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</si>
  <si>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</si>
  <si>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</si>
  <si>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</si>
  <si>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</si>
  <si>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</si>
  <si>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</si>
  <si>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</si>
  <si>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</si>
  <si>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</si>
  <si>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</si>
  <si>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</si>
  <si>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</si>
  <si>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</si>
  <si>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</si>
  <si>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</si>
  <si>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</si>
  <si>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</si>
  <si>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</si>
  <si>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</si>
  <si>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</si>
  <si>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</si>
  <si>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</si>
  <si>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</si>
  <si>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</si>
  <si>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</si>
  <si>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</si>
  <si>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</si>
  <si>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</si>
  <si>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</si>
  <si>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</si>
  <si>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</si>
  <si>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</si>
  <si>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</si>
  <si>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</si>
  <si>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</si>
  <si>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</si>
  <si>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</si>
  <si>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</si>
  <si>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</si>
  <si>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</si>
  <si>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</si>
  <si>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</si>
  <si>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</si>
  <si>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</si>
  <si>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</si>
  <si>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</si>
  <si>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</si>
  <si>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</si>
  <si>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</si>
  <si>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</si>
  <si>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</si>
  <si>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</si>
  <si>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</si>
  <si>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</si>
  <si>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</si>
  <si>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</si>
  <si>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</si>
  <si>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</si>
  <si>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</si>
  <si>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</si>
  <si>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</si>
  <si>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</si>
  <si>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</si>
  <si>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</si>
  <si>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</si>
  <si>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</si>
  <si>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</si>
  <si>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</si>
  <si>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</si>
  <si>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</si>
  <si>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</si>
  <si>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</si>
  <si>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</si>
  <si>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</si>
  <si>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</si>
  <si>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</si>
  <si>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</si>
  <si>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</si>
  <si>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</si>
  <si>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</si>
  <si>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</si>
  <si>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</si>
  <si>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</si>
  <si>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</si>
  <si>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</si>
  <si>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</si>
  <si>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</si>
  <si>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</si>
  <si>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</si>
  <si>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</si>
  <si>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</si>
  <si>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</si>
  <si>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</si>
  <si>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</si>
  <si>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</si>
  <si>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</si>
  <si>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</si>
  <si>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</si>
  <si>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</si>
  <si>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</si>
  <si>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</si>
  <si>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</si>
  <si>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</si>
  <si>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</si>
  <si>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</si>
  <si>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</si>
  <si>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</si>
  <si>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</si>
  <si>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</si>
  <si>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</si>
  <si>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</si>
  <si>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</si>
  <si>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</si>
  <si>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</si>
  <si>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</si>
  <si>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</si>
  <si>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</si>
  <si>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</si>
  <si>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</si>
  <si>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</si>
  <si>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</si>
  <si>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</si>
  <si>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</si>
  <si>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</si>
  <si>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</si>
  <si>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</si>
  <si>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</si>
  <si>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</si>
  <si>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</si>
  <si>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</si>
  <si>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</si>
  <si>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</si>
  <si>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</si>
  <si>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</si>
  <si>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</si>
  <si>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</si>
  <si>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</si>
  <si>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</si>
  <si>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</si>
  <si>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</si>
  <si>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</si>
  <si>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</si>
  <si>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</si>
  <si>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</si>
  <si>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</si>
  <si>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</si>
  <si>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</si>
  <si>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</si>
  <si>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</si>
  <si>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</si>
  <si>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</si>
  <si>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</si>
  <si>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</si>
  <si>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</si>
  <si>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</si>
  <si>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</si>
  <si>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</si>
  <si>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</si>
  <si>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</si>
  <si>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</si>
  <si>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</si>
  <si>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</si>
  <si>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</si>
  <si>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</si>
  <si>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</si>
  <si>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</si>
  <si>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</si>
  <si>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</si>
  <si>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</si>
  <si>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</si>
  <si>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</si>
  <si>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</si>
  <si>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</si>
  <si>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</si>
  <si>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</si>
  <si>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</si>
  <si>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</si>
  <si>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</si>
  <si>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</si>
  <si>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</si>
  <si>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</si>
  <si>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</si>
  <si>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</si>
  <si>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</si>
  <si>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</si>
  <si>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</si>
  <si>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</si>
  <si>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</si>
  <si>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</si>
  <si>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</si>
  <si>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</si>
  <si>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</si>
  <si>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</si>
  <si>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</si>
  <si>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</si>
  <si>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</si>
  <si>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</si>
  <si>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</si>
  <si>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</si>
  <si>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</si>
  <si>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</si>
  <si>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</si>
  <si>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</si>
  <si>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</si>
  <si>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</si>
  <si>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</si>
  <si>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</si>
  <si>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</si>
  <si>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</si>
  <si>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</si>
  <si>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</si>
  <si>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</si>
  <si>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</si>
  <si>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</si>
  <si>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</si>
  <si>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</si>
  <si>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</si>
  <si>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</si>
  <si>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</si>
  <si>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</si>
  <si>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</si>
  <si>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</si>
  <si>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</si>
  <si>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</si>
  <si>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</si>
  <si>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</si>
  <si>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</si>
  <si>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</si>
  <si>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</si>
  <si>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</si>
  <si>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</si>
  <si>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</si>
  <si>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</si>
  <si>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</si>
  <si>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</si>
  <si>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</si>
  <si>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</si>
  <si>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</si>
  <si>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</si>
  <si>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</si>
  <si>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</si>
  <si>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</si>
  <si>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</si>
  <si>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</si>
  <si>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</si>
  <si>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</si>
  <si>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</si>
  <si>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</si>
  <si>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</si>
  <si>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</si>
  <si>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</si>
  <si>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</si>
  <si>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</si>
  <si>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</si>
  <si>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</si>
  <si>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</si>
  <si>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</si>
  <si>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</si>
  <si>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</si>
  <si>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</si>
  <si>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</si>
  <si>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</si>
  <si>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</si>
  <si>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</si>
  <si>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</si>
  <si>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</si>
  <si>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</si>
  <si>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</si>
  <si>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</si>
  <si>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</si>
  <si>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</si>
  <si>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</si>
  <si>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</si>
  <si>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</si>
  <si>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</si>
  <si>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</si>
  <si>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</si>
  <si>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</si>
  <si>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</si>
  <si>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</si>
  <si>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</si>
  <si>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</si>
  <si>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</si>
  <si>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</si>
  <si>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</si>
  <si>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</si>
  <si>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</si>
  <si>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</si>
  <si>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</si>
  <si>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</si>
  <si>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</si>
  <si>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</si>
  <si>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</si>
  <si>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</si>
  <si>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</si>
  <si>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</si>
  <si>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</si>
  <si>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</si>
  <si>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</si>
  <si>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</si>
  <si>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</si>
  <si>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</si>
  <si>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</si>
  <si>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</si>
  <si>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</si>
  <si>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</si>
  <si>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</si>
  <si>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</si>
  <si>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</si>
  <si>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</si>
  <si>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</si>
  <si>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</si>
  <si>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</si>
  <si>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</si>
  <si>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</si>
  <si>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</si>
  <si>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</si>
  <si>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</si>
  <si>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</si>
  <si>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</si>
  <si>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</si>
  <si>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</si>
  <si>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</si>
  <si>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</si>
  <si>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</si>
  <si>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</si>
  <si>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</si>
  <si>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</si>
  <si>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</si>
  <si>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</si>
  <si>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</si>
  <si>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</si>
  <si>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</si>
  <si>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</si>
  <si>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</si>
  <si>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</si>
  <si>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</si>
  <si>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</si>
  <si>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</si>
  <si>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</si>
  <si>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</si>
  <si>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</si>
  <si>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</si>
  <si>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</si>
  <si>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</si>
  <si>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</si>
  <si>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</si>
  <si>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</si>
  <si>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</si>
  <si>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</si>
  <si>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</si>
  <si>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</si>
  <si>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</si>
  <si>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</si>
  <si>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</si>
  <si>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</si>
  <si>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</si>
  <si>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</si>
  <si>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</si>
  <si>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</si>
  <si>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</si>
  <si>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</si>
  <si>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</si>
  <si>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</si>
  <si>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</si>
  <si>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</si>
  <si>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</si>
  <si>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</si>
  <si>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</si>
  <si>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</si>
  <si>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</si>
  <si>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</si>
  <si>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</si>
  <si>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</si>
  <si>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</si>
  <si>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</si>
  <si>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</si>
  <si>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</si>
  <si>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</si>
  <si>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</si>
  <si>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</si>
  <si>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</si>
  <si>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</si>
  <si>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</si>
  <si>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</si>
  <si>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</si>
  <si>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</si>
  <si>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</si>
  <si>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</si>
  <si>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</si>
  <si>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</si>
  <si>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</si>
  <si>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</si>
  <si>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</si>
  <si>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</si>
  <si>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</si>
  <si>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</si>
  <si>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</si>
  <si>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</si>
  <si>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</si>
  <si>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</si>
  <si>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</si>
  <si>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</si>
  <si>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</si>
  <si>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</si>
  <si>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</si>
  <si>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</si>
  <si>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</si>
  <si>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</si>
  <si>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</si>
  <si>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</si>
  <si>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</si>
  <si>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</si>
  <si>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</si>
  <si>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</si>
  <si>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</si>
  <si>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</si>
  <si>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</si>
  <si>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</si>
  <si>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</si>
  <si>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</si>
  <si>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</si>
  <si>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</si>
  <si>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</si>
  <si>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</si>
  <si>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</si>
  <si>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</si>
  <si>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</si>
  <si>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</si>
  <si>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</si>
  <si>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</si>
  <si>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</si>
  <si>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</si>
  <si>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</si>
  <si>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</si>
  <si>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</si>
  <si>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</si>
  <si>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</si>
  <si>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</si>
  <si>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</si>
  <si>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</si>
  <si>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</si>
  <si>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</si>
  <si>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</si>
  <si>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</si>
  <si>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</si>
  <si>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</si>
  <si>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</si>
  <si>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</si>
  <si>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</si>
  <si>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</si>
  <si>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</si>
  <si>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</si>
  <si>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</si>
  <si>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</si>
  <si>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</si>
  <si>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</si>
  <si>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</si>
  <si>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</si>
  <si>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</si>
  <si>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</si>
  <si>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</si>
  <si>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</si>
  <si>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</si>
  <si>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</si>
  <si>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</si>
  <si>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</si>
  <si>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</si>
  <si>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</si>
  <si>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</si>
  <si>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</si>
  <si>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</si>
  <si>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</si>
  <si>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</si>
  <si>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</si>
  <si>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</si>
  <si>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</si>
  <si>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</si>
  <si>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</si>
  <si>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</si>
  <si>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</si>
  <si>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</si>
  <si>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</si>
  <si>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</si>
  <si>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</si>
  <si>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</si>
  <si>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</si>
  <si>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</si>
  <si>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</si>
  <si>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</si>
  <si>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</si>
  <si>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</si>
  <si>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</si>
  <si>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</si>
  <si>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</si>
  <si>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</si>
  <si>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</si>
  <si>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</si>
  <si>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</si>
  <si>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</si>
  <si>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</si>
  <si>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</si>
  <si>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</si>
  <si>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</si>
  <si>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</si>
  <si>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</si>
  <si>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</si>
  <si>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</si>
  <si>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</si>
  <si>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</si>
  <si>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</si>
  <si>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</si>
  <si>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</si>
  <si>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</si>
  <si>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</si>
  <si>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</si>
  <si>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</si>
  <si>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</si>
  <si>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</si>
  <si>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</si>
  <si>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</si>
  <si>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</si>
  <si>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</si>
  <si>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</si>
  <si>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</si>
  <si>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</si>
  <si>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</si>
  <si>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</si>
  <si>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</si>
  <si>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</si>
  <si>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</si>
  <si>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</si>
  <si>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</si>
  <si>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</si>
  <si>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</si>
  <si>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</si>
  <si>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</si>
  <si>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</si>
  <si>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</si>
  <si>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</si>
  <si>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</si>
  <si>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</si>
  <si>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</si>
  <si>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</si>
  <si>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</si>
  <si>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</si>
  <si>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</si>
  <si>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</si>
  <si>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</si>
  <si>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</si>
  <si>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</si>
  <si>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</si>
  <si>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</si>
  <si>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</si>
  <si>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</si>
  <si>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</si>
  <si>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</si>
  <si>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</si>
  <si>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</si>
  <si>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</si>
  <si>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</si>
  <si>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</si>
  <si>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</si>
  <si>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</si>
  <si>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</si>
  <si>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</si>
  <si>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</si>
  <si>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</si>
  <si>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</si>
  <si>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</si>
  <si>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</si>
  <si>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</si>
  <si>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</si>
  <si>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</si>
  <si>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</si>
  <si>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</si>
  <si>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</si>
  <si>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</si>
  <si>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</si>
  <si>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</si>
  <si>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</si>
  <si>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</si>
  <si>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</si>
  <si>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</si>
  <si>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</si>
  <si>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</si>
  <si>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</si>
  <si>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</si>
  <si>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</si>
  <si>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</si>
  <si>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</si>
  <si>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</si>
  <si>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</si>
  <si>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</si>
  <si>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</si>
  <si>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</si>
  <si>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</si>
  <si>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</si>
  <si>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</si>
  <si>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</si>
  <si>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</si>
  <si>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</si>
  <si>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</si>
  <si>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</si>
  <si>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</si>
  <si>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</si>
  <si>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</si>
  <si>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</si>
  <si>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</si>
  <si>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</si>
  <si>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</si>
  <si>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</si>
  <si>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</si>
  <si>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</si>
  <si>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</si>
  <si>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</si>
  <si>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</si>
  <si>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</si>
  <si>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</si>
  <si>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</si>
  <si>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</si>
  <si>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</si>
  <si>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</si>
  <si>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</si>
  <si>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</si>
  <si>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</si>
  <si>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</si>
  <si>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</si>
  <si>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</si>
  <si>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</si>
  <si>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</si>
  <si>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</si>
  <si>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</si>
  <si>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</si>
  <si>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</si>
  <si>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</si>
  <si>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</si>
  <si>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</si>
  <si>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</si>
  <si>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</si>
  <si>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</si>
  <si>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</si>
  <si>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</si>
  <si>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</si>
  <si>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</si>
  <si>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</si>
  <si>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</si>
  <si>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</si>
  <si>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</si>
  <si>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</si>
  <si>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</si>
  <si>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</si>
  <si>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</si>
  <si>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</si>
  <si>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</si>
  <si>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</si>
  <si>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</si>
  <si>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</si>
  <si>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</si>
  <si>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</si>
  <si>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</si>
  <si>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</si>
  <si>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</si>
  <si>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</si>
  <si>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</si>
  <si>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</si>
  <si>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</si>
  <si>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</si>
  <si>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</si>
  <si>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</si>
  <si>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</si>
  <si>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</si>
  <si>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</si>
  <si>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</si>
  <si>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</si>
  <si>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</si>
  <si>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</si>
  <si>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</si>
  <si>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</si>
  <si>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</si>
  <si>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</si>
  <si>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</si>
  <si>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</si>
  <si>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</si>
  <si>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</si>
  <si>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</si>
  <si>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</si>
  <si>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</si>
  <si>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</si>
  <si>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</si>
  <si>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</si>
  <si>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</si>
  <si>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</si>
  <si>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</si>
  <si>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</si>
  <si>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</si>
  <si>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</si>
  <si>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</si>
  <si>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</si>
  <si>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</si>
  <si>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</si>
  <si>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</si>
  <si>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</si>
  <si>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</si>
  <si>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</si>
  <si>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</si>
  <si>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</si>
  <si>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</si>
  <si>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</si>
  <si>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</si>
  <si>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</si>
  <si>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</si>
  <si>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</si>
  <si>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</si>
  <si>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</si>
  <si>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</si>
  <si>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</si>
  <si>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</si>
  <si>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</si>
  <si>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</si>
  <si>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</si>
  <si>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</si>
  <si>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</si>
  <si>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</si>
  <si>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</si>
  <si>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</si>
  <si>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</si>
  <si>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</si>
  <si>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</si>
  <si>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</si>
  <si>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</si>
  <si>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</si>
  <si>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</si>
  <si>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</si>
  <si>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</si>
  <si>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</si>
  <si>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</si>
  <si>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</si>
  <si>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</si>
  <si>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</si>
  <si>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</si>
  <si>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</si>
  <si>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</si>
  <si>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</si>
  <si>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</si>
  <si>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</si>
  <si>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</si>
  <si>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</si>
  <si>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</si>
  <si>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</si>
  <si>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</si>
  <si>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</si>
  <si>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</si>
  <si>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</si>
  <si>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</si>
  <si>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</si>
  <si>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</si>
  <si>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</si>
  <si>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</si>
  <si>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</si>
  <si>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</si>
  <si>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</si>
  <si>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</si>
  <si>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</si>
  <si>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</si>
  <si>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</si>
  <si>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</si>
  <si>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</si>
  <si>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</si>
  <si>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</si>
  <si>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</si>
  <si>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</si>
  <si>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</si>
  <si>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</si>
  <si>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</si>
  <si>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</si>
  <si>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</si>
  <si>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</si>
  <si>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</si>
  <si>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</si>
  <si>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</si>
  <si>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</si>
  <si>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</si>
  <si>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</si>
  <si>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</si>
  <si>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</si>
  <si>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</si>
  <si>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</si>
  <si>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</si>
  <si>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</si>
  <si>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</si>
  <si>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</si>
  <si>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</si>
  <si>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</si>
  <si>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</si>
  <si>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</si>
  <si>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</si>
  <si>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</si>
  <si>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</si>
  <si>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</si>
  <si>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</si>
  <si>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</si>
  <si>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</si>
  <si>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</si>
  <si>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</si>
  <si>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</si>
  <si>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</si>
  <si>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</si>
  <si>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</si>
  <si>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</si>
  <si>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</si>
  <si>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</si>
  <si>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</si>
  <si>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</si>
  <si>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</si>
  <si>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</si>
  <si>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</si>
  <si>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</si>
  <si>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</si>
  <si>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</si>
  <si>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</si>
  <si>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</si>
  <si>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</si>
  <si>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</si>
  <si>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</si>
  <si>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</si>
  <si>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</si>
  <si>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</si>
  <si>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</si>
  <si>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</si>
  <si>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</si>
  <si>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</si>
  <si>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</si>
  <si>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</si>
  <si>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</si>
  <si>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</si>
  <si>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</si>
  <si>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</si>
  <si>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</si>
  <si>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</si>
  <si>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</si>
  <si>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</si>
  <si>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</si>
  <si>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</si>
  <si>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</si>
  <si>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</si>
  <si>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</si>
  <si>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</si>
  <si>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</si>
  <si>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</si>
  <si>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</si>
  <si>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</si>
  <si>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</si>
  <si>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</si>
  <si>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</si>
  <si>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</si>
  <si>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</si>
  <si>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</si>
  <si>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</si>
  <si>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</si>
  <si>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</si>
  <si>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</si>
  <si>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</si>
  <si>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</si>
  <si>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</si>
  <si>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</si>
  <si>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</si>
  <si>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</si>
  <si>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</si>
  <si>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</si>
  <si>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</si>
  <si>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</si>
  <si>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</si>
  <si>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</si>
  <si>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</si>
  <si>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</si>
  <si>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</si>
  <si>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</si>
  <si>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</si>
  <si>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</si>
  <si>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</si>
  <si>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</si>
  <si>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</si>
  <si>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</si>
  <si>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</si>
  <si>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</si>
  <si>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</si>
  <si>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</si>
  <si>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</si>
  <si>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</si>
  <si>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</si>
  <si>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</si>
  <si>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</si>
  <si>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</si>
  <si>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</si>
  <si>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</si>
  <si>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</si>
  <si>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</si>
  <si>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</si>
  <si>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</si>
  <si>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</si>
  <si>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</si>
  <si>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</si>
  <si>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</si>
  <si>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</si>
  <si>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</si>
  <si>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</si>
  <si>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</si>
  <si>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</si>
  <si>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</si>
  <si>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</si>
  <si>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</si>
  <si>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</si>
  <si>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</si>
  <si>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</si>
  <si>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</si>
  <si>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</si>
  <si>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</si>
  <si>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</si>
  <si>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</si>
  <si>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</si>
  <si>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</si>
  <si>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</si>
  <si>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</si>
  <si>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</si>
  <si>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</si>
  <si>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</si>
  <si>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</si>
  <si>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</si>
  <si>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</si>
  <si>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</si>
  <si>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</si>
  <si>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</si>
  <si>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</si>
  <si>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</si>
  <si>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</si>
  <si>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</si>
  <si>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</si>
  <si>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</si>
  <si>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</si>
  <si>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</si>
  <si>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</si>
  <si>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</si>
  <si>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</si>
  <si>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</si>
  <si>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</si>
  <si>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</si>
  <si>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</si>
  <si>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</si>
  <si>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</si>
  <si>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</si>
  <si>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</si>
  <si>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</si>
  <si>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</si>
  <si>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</si>
  <si>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</si>
  <si>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</si>
  <si>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</si>
  <si>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</si>
  <si>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</si>
  <si>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</si>
  <si>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</si>
  <si>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</si>
  <si>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</si>
  <si>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</si>
  <si>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</si>
  <si>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</si>
  <si>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</si>
  <si>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</si>
  <si>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</si>
  <si>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</si>
  <si>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</si>
  <si>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</si>
  <si>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</si>
  <si>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</si>
  <si>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</si>
  <si>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</si>
  <si>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</si>
  <si>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</si>
  <si>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</si>
  <si>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</si>
  <si>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</si>
  <si>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</si>
  <si>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</si>
  <si>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</si>
  <si>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</si>
  <si>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</si>
  <si>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</si>
  <si>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</si>
  <si>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</si>
  <si>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</si>
  <si>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</si>
  <si>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</si>
  <si>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</si>
  <si>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</si>
  <si>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</si>
  <si>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</si>
  <si>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</si>
  <si>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</si>
  <si>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</si>
  <si>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</si>
  <si>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</si>
  <si>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</si>
  <si>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</si>
  <si>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</si>
  <si>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</si>
  <si>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</si>
  <si>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</si>
  <si>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</si>
  <si>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</si>
  <si>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</si>
  <si>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</si>
  <si>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</si>
  <si>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</si>
  <si>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</si>
  <si>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</si>
  <si>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</si>
  <si>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</si>
  <si>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</si>
  <si>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</si>
  <si>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</si>
  <si>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</si>
  <si>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</si>
  <si>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</si>
  <si>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</si>
  <si>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</si>
  <si>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</si>
  <si>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</si>
  <si>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</si>
  <si>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</si>
  <si>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</si>
  <si>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</si>
  <si>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</si>
  <si>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</si>
  <si>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</si>
  <si>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</si>
  <si>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</si>
  <si>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</si>
  <si>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</si>
  <si>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</si>
  <si>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</si>
  <si>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</si>
  <si>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</si>
  <si>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</si>
  <si>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</si>
  <si>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</si>
  <si>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</si>
  <si>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</si>
  <si>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</si>
  <si>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</si>
  <si>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</si>
  <si>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</si>
  <si>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</si>
  <si>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</si>
  <si>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</si>
  <si>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</si>
  <si>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</si>
  <si>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</si>
  <si>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</si>
  <si>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</si>
  <si>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</si>
  <si>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</si>
  <si>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</si>
  <si>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</si>
  <si>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</si>
  <si>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</si>
  <si>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</si>
  <si>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</si>
  <si>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</si>
  <si>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</si>
  <si>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</si>
  <si>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</si>
  <si>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</si>
  <si>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</si>
  <si>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</si>
  <si>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</si>
  <si>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</si>
  <si>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</si>
  <si>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</si>
  <si>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</si>
  <si>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</si>
  <si>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</si>
  <si>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</si>
  <si>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</si>
  <si>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</si>
  <si>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</si>
  <si>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</si>
  <si>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</si>
  <si>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</si>
  <si>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</si>
  <si>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</si>
  <si>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</si>
  <si>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</si>
  <si>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</si>
  <si>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</si>
  <si>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</si>
  <si>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</si>
  <si>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</si>
  <si>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</si>
  <si>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</si>
  <si>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</si>
  <si>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</si>
  <si>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</si>
  <si>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</si>
  <si>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</si>
  <si>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</si>
  <si>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</si>
  <si>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</si>
  <si>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</si>
  <si>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</si>
  <si>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</si>
  <si>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</si>
  <si>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</si>
  <si>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</si>
  <si>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</si>
  <si>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</si>
  <si>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</si>
  <si>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</si>
  <si>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</si>
  <si>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</si>
  <si>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</si>
  <si>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</si>
  <si>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</si>
  <si>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</si>
  <si>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</si>
  <si>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</si>
  <si>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</si>
  <si>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</si>
  <si>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</si>
  <si>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</si>
  <si>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</si>
  <si>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</si>
  <si>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</si>
  <si>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</si>
  <si>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</si>
  <si>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</si>
  <si>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</si>
  <si>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</si>
  <si>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</si>
  <si>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</si>
  <si>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</si>
  <si>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</si>
  <si>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</si>
  <si>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</si>
  <si>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</si>
  <si>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</si>
  <si>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</si>
  <si>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</si>
  <si>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</si>
  <si>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</si>
  <si>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</si>
  <si>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</si>
  <si>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</si>
  <si>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</si>
  <si>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</si>
  <si>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</si>
  <si>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</si>
  <si>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</si>
  <si>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</si>
  <si>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</si>
  <si>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</si>
  <si>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</si>
  <si>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</si>
  <si>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</si>
  <si>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</si>
  <si>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</si>
  <si>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</si>
  <si>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</si>
  <si>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</si>
  <si>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</si>
  <si>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</si>
  <si>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</si>
  <si>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</si>
  <si>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</si>
  <si>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</si>
  <si>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</si>
  <si>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</si>
  <si>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</si>
  <si>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</si>
  <si>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</si>
  <si>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</si>
  <si>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</si>
  <si>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</si>
  <si>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</si>
  <si>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</si>
  <si>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</si>
  <si>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</si>
  <si>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</si>
  <si>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</si>
  <si>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</si>
  <si>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</si>
  <si>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</si>
  <si>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</si>
  <si>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</si>
  <si>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</si>
  <si>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</si>
  <si>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</si>
  <si>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</si>
  <si>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</si>
  <si>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</si>
  <si>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</si>
  <si>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</si>
  <si>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</si>
  <si>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</si>
  <si>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</si>
  <si>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</si>
  <si>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</si>
  <si>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</si>
  <si>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</si>
  <si>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</si>
  <si>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</si>
  <si>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</si>
  <si>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</si>
  <si>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</si>
  <si>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</si>
  <si>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</si>
  <si>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</si>
  <si>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</si>
  <si>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</si>
  <si>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</si>
  <si>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</si>
  <si>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</si>
  <si>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</si>
  <si>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</si>
  <si>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</si>
  <si>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</si>
  <si>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</si>
  <si>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</si>
  <si>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</si>
  <si>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</si>
  <si>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</si>
  <si>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</si>
  <si>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</si>
  <si>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</si>
  <si>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</si>
  <si>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</si>
  <si>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</si>
  <si>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</si>
  <si>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</si>
  <si>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</si>
  <si>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</si>
  <si>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</si>
  <si>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</si>
  <si>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</si>
  <si>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</si>
  <si>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</si>
  <si>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</si>
  <si>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</si>
  <si>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</si>
  <si>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</si>
  <si>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</si>
  <si>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</si>
  <si>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</si>
  <si>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</si>
  <si>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</si>
  <si>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</si>
  <si>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</si>
  <si>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</si>
  <si>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</si>
  <si>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</si>
  <si>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</si>
  <si>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</si>
  <si>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</si>
  <si>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</si>
  <si>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</si>
  <si>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</si>
  <si>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</si>
  <si>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</si>
  <si>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</si>
  <si>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</si>
  <si>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</si>
  <si>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</si>
  <si>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</si>
  <si>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</si>
  <si>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</si>
  <si>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</si>
  <si>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</si>
  <si>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</si>
  <si>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</si>
  <si>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</si>
  <si>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</si>
  <si>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</si>
  <si>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</si>
  <si>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</si>
  <si>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</si>
  <si>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</si>
  <si>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</si>
  <si>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</si>
  <si>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</si>
  <si>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</si>
  <si>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</si>
  <si>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</si>
  <si>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</si>
  <si>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</si>
  <si>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</si>
  <si>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</si>
  <si>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</si>
  <si>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</si>
  <si>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</si>
  <si>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</si>
  <si>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</si>
  <si>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</si>
  <si>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</si>
  <si>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</si>
  <si>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</si>
  <si>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</si>
  <si>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</si>
  <si>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</si>
  <si>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</si>
  <si>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</si>
  <si>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</si>
  <si>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</si>
  <si>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</si>
  <si>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</si>
  <si>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</si>
  <si>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</si>
  <si>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</si>
  <si>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</si>
  <si>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</si>
  <si>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</si>
  <si>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</si>
  <si>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</si>
  <si>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</si>
  <si>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</si>
  <si>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</si>
  <si>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</si>
  <si>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</si>
  <si>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</si>
  <si>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</si>
  <si>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</si>
  <si>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</si>
  <si>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</si>
  <si>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</si>
  <si>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</si>
  <si>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</si>
  <si>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</si>
  <si>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</si>
  <si>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</si>
  <si>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</si>
  <si>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</si>
  <si>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</si>
  <si>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</si>
  <si>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</si>
  <si>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</si>
  <si>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</si>
  <si>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</si>
  <si>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</si>
  <si>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</si>
  <si>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</si>
  <si>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</si>
  <si>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</si>
  <si>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</si>
  <si>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</si>
  <si>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</si>
  <si>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</si>
  <si>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</si>
  <si>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</si>
  <si>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</si>
  <si>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</si>
  <si>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</si>
  <si>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</si>
  <si>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</si>
  <si>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</si>
  <si>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</si>
  <si>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</si>
  <si>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</si>
  <si>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</si>
  <si>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</si>
  <si>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</si>
  <si>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</si>
  <si>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</si>
  <si>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</si>
  <si>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</si>
  <si>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</si>
  <si>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</si>
  <si>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</si>
  <si>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</si>
  <si>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</si>
  <si>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</si>
  <si>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</si>
  <si>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</si>
  <si>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</si>
  <si>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</si>
  <si>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</si>
  <si>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</si>
  <si>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</si>
  <si>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</si>
  <si>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</si>
  <si>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</si>
  <si>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</si>
  <si>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</si>
  <si>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</si>
  <si>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</si>
  <si>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</si>
  <si>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</si>
  <si>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</si>
  <si>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</si>
  <si>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</si>
  <si>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</si>
  <si>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</si>
  <si>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</si>
  <si>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</si>
  <si>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</si>
  <si>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</si>
  <si>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</si>
  <si>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</si>
  <si>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</si>
  <si>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</si>
  <si>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</si>
  <si>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</si>
  <si>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</si>
  <si>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</si>
  <si>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</si>
  <si>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</si>
  <si>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</si>
  <si>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</si>
  <si>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</si>
  <si>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</si>
  <si>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</si>
  <si>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</si>
  <si>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</si>
  <si>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</si>
  <si>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</si>
  <si>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</si>
  <si>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</si>
  <si>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</si>
  <si>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</si>
  <si>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</si>
  <si>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</si>
  <si>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</si>
  <si>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</si>
  <si>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</si>
  <si>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</si>
  <si>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</si>
  <si>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</si>
  <si>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</si>
  <si>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</si>
  <si>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</si>
  <si>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</si>
  <si>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</si>
  <si>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</si>
  <si>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</si>
  <si>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</si>
  <si>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</si>
  <si>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</si>
  <si>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</si>
  <si>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</si>
  <si>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</si>
  <si>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</si>
  <si>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</si>
  <si>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</si>
  <si>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</si>
  <si>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</si>
  <si>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</si>
  <si>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</si>
  <si>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</si>
  <si>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</si>
  <si>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</si>
  <si>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</si>
  <si>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</si>
  <si>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</si>
  <si>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</si>
  <si>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</si>
  <si>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</si>
  <si>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</si>
  <si>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</si>
  <si>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</si>
  <si>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</si>
  <si>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</si>
  <si>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</si>
  <si>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</si>
  <si>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</si>
  <si>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</si>
  <si>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</si>
  <si>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</si>
  <si>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</si>
  <si>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</si>
  <si>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</si>
  <si>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</si>
  <si>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</si>
  <si>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</si>
  <si>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</si>
  <si>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</si>
  <si>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</si>
  <si>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</si>
  <si>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</si>
  <si>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</si>
  <si>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</si>
  <si>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</si>
  <si>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</si>
  <si>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</si>
  <si>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</si>
  <si>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</si>
  <si>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</si>
  <si>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</si>
  <si>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</si>
  <si>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</si>
  <si>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</si>
  <si>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</si>
  <si>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</si>
  <si>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</si>
  <si>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</si>
  <si>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</si>
  <si>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</si>
  <si>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</si>
  <si>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</si>
  <si>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</si>
  <si>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</si>
  <si>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</si>
  <si>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</si>
  <si>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</si>
  <si>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</si>
  <si>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</si>
  <si>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</si>
  <si>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</si>
  <si>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</si>
  <si>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</si>
  <si>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</si>
  <si>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</si>
  <si>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</si>
  <si>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</si>
  <si>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</si>
  <si>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</si>
  <si>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</si>
  <si>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</si>
  <si>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</si>
  <si>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</si>
  <si>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</si>
  <si>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</si>
  <si>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</si>
  <si>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</si>
  <si>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</si>
  <si>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</si>
  <si>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</si>
  <si>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</si>
  <si>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</si>
  <si>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</si>
  <si>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</si>
  <si>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</si>
  <si>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</si>
  <si>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</si>
  <si>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</si>
  <si>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</si>
  <si>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</si>
  <si>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</si>
  <si>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</si>
  <si>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</si>
  <si>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</si>
  <si>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</si>
  <si>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</si>
  <si>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</si>
  <si>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</si>
  <si>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</si>
  <si>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</si>
  <si>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</si>
  <si>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</si>
  <si>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</si>
  <si>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</si>
  <si>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</si>
  <si>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</si>
  <si>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</si>
  <si>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</si>
  <si>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</si>
  <si>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</si>
  <si>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</si>
  <si>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</si>
  <si>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</si>
  <si>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</si>
  <si>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</si>
  <si>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</si>
  <si>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</si>
  <si>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</si>
  <si>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</si>
  <si>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</si>
  <si>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</si>
  <si>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</si>
  <si>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</si>
  <si>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</si>
  <si>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</si>
  <si>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</si>
  <si>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</si>
  <si>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</si>
  <si>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</si>
  <si>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</si>
  <si>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</si>
  <si>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</si>
  <si>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</si>
  <si>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</si>
  <si>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</si>
  <si>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</si>
  <si>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</si>
  <si>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</si>
  <si>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</si>
  <si>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</si>
  <si>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</si>
  <si>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</si>
  <si>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</si>
  <si>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</si>
  <si>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</si>
  <si>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</si>
  <si>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</si>
  <si>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</si>
  <si>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</si>
  <si>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</si>
  <si>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</si>
  <si>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</si>
  <si>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</si>
  <si>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</si>
  <si>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</si>
  <si>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</si>
  <si>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</si>
  <si>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</si>
  <si>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</si>
  <si>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</si>
  <si>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</si>
  <si>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</si>
  <si>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</si>
  <si>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</si>
  <si>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</si>
  <si>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</si>
  <si>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</si>
  <si>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</si>
  <si>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</si>
  <si>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</si>
  <si>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</si>
  <si>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</si>
  <si>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</si>
  <si>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</si>
  <si>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</si>
  <si>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</si>
  <si>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</si>
  <si>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</si>
  <si>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</si>
  <si>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</si>
  <si>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</si>
  <si>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</si>
  <si>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</si>
  <si>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</si>
  <si>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</si>
  <si>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</si>
  <si>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</si>
  <si>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</si>
  <si>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</si>
  <si>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</si>
  <si>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</si>
  <si>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</si>
  <si>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</si>
  <si>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</si>
  <si>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</si>
  <si>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</si>
  <si>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</si>
  <si>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</si>
  <si>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</si>
  <si>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</si>
  <si>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</si>
  <si>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</si>
  <si>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</si>
  <si>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</si>
  <si>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</si>
  <si>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</si>
  <si>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</si>
  <si>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</si>
  <si>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</si>
  <si>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</si>
  <si>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</si>
  <si>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</si>
  <si>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</si>
  <si>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</si>
  <si>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</si>
  <si>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</si>
  <si>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</si>
  <si>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</si>
  <si>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</si>
  <si>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</si>
  <si>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</si>
  <si>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</si>
  <si>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</si>
  <si>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</si>
  <si>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</si>
  <si>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</si>
  <si>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</si>
  <si>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</si>
  <si>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</si>
  <si>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</si>
  <si>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</si>
  <si>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</si>
  <si>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</si>
  <si>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</si>
  <si>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</si>
  <si>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</si>
  <si>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</si>
  <si>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</si>
  <si>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</si>
  <si>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</si>
  <si>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</si>
  <si>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</si>
  <si>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</si>
  <si>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</si>
  <si>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</si>
  <si>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</si>
  <si>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</si>
  <si>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</si>
  <si>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</si>
  <si>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</si>
  <si>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</si>
  <si>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</si>
  <si>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</si>
  <si>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</si>
  <si>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</si>
  <si>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</si>
  <si>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</si>
  <si>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</si>
  <si>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</si>
  <si>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</si>
  <si>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</si>
  <si>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</si>
  <si>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</si>
  <si>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</si>
  <si>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</si>
  <si>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</si>
  <si>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</si>
  <si>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</si>
  <si>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</si>
  <si>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</si>
  <si>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</si>
  <si>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</si>
  <si>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</si>
  <si>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</si>
  <si>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</si>
  <si>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</si>
  <si>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</si>
  <si>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</si>
  <si>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</si>
  <si>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</si>
  <si>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</si>
  <si>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</si>
  <si>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</si>
  <si>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</si>
  <si>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</si>
  <si>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</si>
  <si>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</si>
  <si>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</si>
  <si>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</si>
  <si>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</si>
  <si>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</si>
  <si>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</si>
  <si>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</si>
  <si>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</si>
  <si>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</si>
  <si>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</si>
  <si>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</si>
  <si>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</si>
  <si>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</si>
  <si>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</si>
  <si>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</si>
  <si>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</si>
  <si>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</si>
  <si>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</si>
  <si>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</si>
  <si>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</si>
  <si>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</si>
  <si>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</si>
  <si>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</si>
  <si>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</si>
  <si>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</si>
  <si>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</si>
  <si>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</si>
  <si>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</si>
  <si>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</si>
  <si>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</si>
  <si>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</si>
  <si>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</si>
  <si>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</si>
  <si>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</si>
  <si>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</si>
  <si>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</si>
  <si>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</si>
  <si>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</si>
  <si>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</si>
  <si>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</si>
  <si>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</si>
  <si>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</si>
  <si>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</si>
  <si>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</si>
  <si>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</si>
  <si>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</si>
  <si>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</si>
  <si>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</si>
  <si>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</si>
  <si>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</si>
  <si>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</si>
  <si>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</si>
  <si>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</si>
  <si>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</si>
  <si>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</si>
  <si>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</si>
  <si>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</si>
  <si>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</si>
  <si>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</si>
  <si>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</si>
  <si>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</si>
  <si>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</si>
  <si>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</si>
  <si>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</si>
  <si>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</si>
  <si>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</si>
  <si>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</si>
  <si>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</si>
  <si>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</si>
  <si>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</si>
  <si>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</si>
  <si>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</si>
  <si>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</si>
  <si>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</si>
  <si>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</si>
  <si>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</si>
  <si>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</si>
  <si>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</si>
  <si>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</si>
  <si>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</si>
  <si>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</si>
  <si>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</si>
  <si>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</si>
  <si>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</si>
  <si>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</si>
  <si>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</si>
  <si>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</si>
  <si>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</si>
  <si>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</si>
  <si>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</si>
  <si>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</si>
  <si>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</si>
  <si>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</si>
  <si>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</si>
  <si>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</si>
  <si>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</si>
  <si>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</si>
  <si>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</si>
  <si>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</si>
  <si>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</si>
  <si>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</si>
  <si>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</si>
  <si>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</si>
  <si>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</si>
  <si>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</si>
  <si>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</si>
  <si>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</si>
  <si>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</si>
  <si>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</si>
  <si>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</si>
  <si>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</si>
  <si>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</si>
  <si>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</si>
  <si>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</si>
  <si>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</si>
  <si>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</si>
  <si>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</si>
  <si>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</si>
  <si>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</si>
  <si>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</si>
  <si>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</si>
  <si>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</si>
  <si>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</si>
  <si>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</si>
  <si>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</si>
  <si>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</si>
  <si>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</si>
  <si>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</si>
  <si>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</si>
  <si>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</si>
  <si>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</si>
  <si>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</si>
  <si>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</si>
  <si>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</si>
  <si>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</si>
  <si>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</si>
  <si>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</si>
  <si>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</si>
  <si>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</si>
  <si>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</si>
  <si>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</si>
  <si>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</si>
  <si>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</si>
  <si>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</si>
  <si>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</si>
  <si>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</si>
  <si>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</si>
  <si>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</si>
  <si>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</si>
  <si>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</si>
  <si>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</si>
  <si>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</si>
  <si>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</si>
  <si>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</si>
  <si>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</si>
  <si>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</si>
  <si>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</si>
  <si>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</si>
  <si>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</si>
  <si>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</si>
  <si>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</si>
  <si>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</si>
  <si>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</si>
  <si>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</si>
  <si>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</si>
  <si>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</si>
  <si>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</si>
  <si>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</si>
  <si>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</si>
  <si>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</si>
  <si>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</si>
  <si>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</si>
  <si>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</si>
  <si>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</si>
  <si>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</si>
  <si>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</si>
  <si>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</si>
  <si>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</si>
  <si>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</si>
  <si>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</si>
  <si>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</si>
  <si>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</si>
  <si>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</si>
  <si>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</si>
  <si>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</si>
  <si>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</si>
  <si>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</si>
  <si>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</si>
  <si>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</si>
  <si>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</si>
  <si>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</si>
  <si>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</si>
  <si>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</si>
  <si>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</si>
  <si>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</si>
  <si>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</si>
  <si>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</si>
  <si>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</si>
  <si>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</si>
  <si>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</si>
  <si>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</si>
  <si>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</si>
  <si>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</si>
  <si>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</si>
  <si>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</si>
  <si>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</si>
  <si>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</si>
  <si>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</si>
  <si>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</si>
  <si>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</si>
  <si>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</si>
  <si>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</si>
  <si>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</si>
  <si>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</si>
  <si>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</si>
  <si>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</si>
  <si>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</si>
  <si>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</si>
  <si>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</si>
  <si>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</si>
  <si>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</si>
  <si>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</si>
  <si>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</si>
  <si>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</si>
  <si>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</si>
  <si>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</si>
  <si>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</si>
  <si>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</si>
  <si>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</si>
  <si>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</si>
  <si>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</si>
  <si>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</si>
  <si>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</si>
  <si>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</si>
  <si>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</si>
  <si>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</si>
  <si>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</si>
  <si>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</si>
  <si>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</si>
  <si>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</si>
  <si>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</si>
  <si>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</si>
  <si>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</si>
  <si>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</si>
  <si>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</si>
  <si>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</si>
  <si>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</si>
  <si>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</si>
  <si>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</si>
  <si>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</si>
  <si>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</si>
  <si>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</si>
  <si>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</si>
  <si>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</si>
  <si>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</si>
  <si>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</si>
  <si>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</si>
  <si>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</si>
  <si>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</si>
  <si>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</si>
  <si>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</si>
  <si>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</si>
  <si>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</si>
  <si>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</si>
  <si>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</si>
  <si>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</si>
  <si>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</si>
  <si>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</si>
  <si>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</si>
  <si>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</si>
  <si>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</si>
  <si>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</si>
  <si>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</si>
  <si>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</si>
  <si>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</si>
  <si>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</si>
  <si>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</si>
  <si>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</si>
  <si>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</si>
  <si>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</si>
  <si>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</si>
  <si>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</si>
  <si>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</si>
  <si>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</si>
  <si>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</si>
  <si>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</si>
  <si>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</si>
  <si>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</si>
  <si>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</si>
  <si>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</si>
  <si>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</si>
  <si>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</si>
  <si>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</si>
  <si>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</si>
  <si>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</si>
  <si>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</si>
  <si>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</si>
  <si>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</si>
  <si>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</si>
  <si>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</si>
  <si>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</si>
  <si>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</si>
  <si>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</si>
  <si>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</si>
  <si>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</si>
  <si>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</si>
  <si>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</si>
  <si>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</si>
  <si>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</si>
  <si>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</si>
  <si>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</si>
  <si>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</si>
  <si>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</si>
  <si>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</si>
  <si>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</si>
  <si>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</si>
  <si>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</si>
  <si>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</si>
  <si>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</si>
  <si>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</si>
  <si>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</si>
  <si>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</si>
  <si>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</si>
  <si>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</si>
  <si>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</si>
  <si>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</si>
  <si>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</si>
  <si>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</si>
  <si>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</si>
  <si>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</si>
  <si>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</si>
  <si>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</si>
  <si>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</si>
  <si>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</si>
  <si>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</si>
  <si>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</si>
  <si>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</si>
  <si>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</si>
  <si>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</si>
  <si>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</si>
  <si>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</si>
  <si>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</si>
  <si>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</si>
  <si>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</si>
  <si>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</si>
  <si>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</si>
  <si>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</si>
  <si>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</si>
  <si>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</si>
  <si>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</si>
  <si>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</si>
  <si>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</si>
  <si>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</si>
  <si>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</si>
  <si>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</si>
  <si>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</si>
  <si>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</si>
  <si>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</si>
  <si>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</si>
  <si>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</si>
  <si>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</si>
  <si>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</si>
  <si>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</si>
  <si>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</si>
  <si>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</si>
  <si>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</si>
  <si>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</si>
  <si>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</si>
  <si>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</si>
  <si>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</si>
  <si>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</si>
  <si>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</si>
  <si>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</si>
  <si>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</si>
  <si>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</si>
  <si>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</si>
  <si>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</si>
  <si>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</si>
  <si>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</si>
  <si>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</si>
  <si>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</si>
  <si>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</si>
  <si>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</si>
  <si>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</si>
  <si>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</si>
  <si>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</si>
  <si>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</si>
  <si>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</si>
  <si>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</si>
  <si>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</si>
  <si>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</si>
  <si>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</si>
  <si>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</si>
  <si>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</si>
  <si>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</si>
  <si>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</si>
  <si>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</si>
  <si>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</si>
  <si>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</si>
  <si>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</si>
  <si>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</si>
  <si>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</si>
  <si>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</si>
  <si>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</si>
  <si>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</si>
  <si>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</si>
  <si>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</si>
  <si>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</si>
  <si>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</si>
  <si>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</si>
  <si>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</si>
  <si>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</si>
  <si>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</si>
  <si>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</si>
  <si>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</si>
  <si>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</si>
  <si>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</si>
  <si>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</si>
  <si>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</si>
  <si>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</si>
  <si>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</si>
  <si>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</si>
  <si>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</si>
  <si>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</si>
  <si>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</si>
  <si>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</si>
  <si>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</si>
  <si>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</si>
  <si>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</si>
  <si>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</si>
  <si>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</si>
  <si>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</si>
  <si>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</si>
  <si>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</si>
  <si>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</si>
  <si>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</si>
  <si>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</si>
  <si>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</si>
  <si>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</si>
  <si>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</si>
  <si>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</si>
  <si>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</si>
  <si>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</si>
  <si>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</si>
  <si>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</si>
  <si>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</si>
  <si>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</si>
  <si>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</si>
  <si>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</si>
  <si>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</si>
  <si>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</si>
  <si>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</si>
  <si>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</si>
  <si>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</si>
  <si>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</si>
  <si>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</si>
  <si>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</si>
  <si>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</si>
  <si>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</si>
  <si>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</si>
  <si>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</si>
  <si>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</si>
  <si>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</si>
  <si>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</si>
  <si>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</si>
  <si>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</si>
  <si>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</si>
  <si>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</si>
  <si>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</si>
  <si>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</si>
  <si>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</si>
  <si>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</si>
  <si>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</si>
  <si>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</si>
  <si>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</si>
  <si>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</si>
  <si>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</si>
  <si>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</si>
  <si>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</si>
  <si>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</si>
  <si>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</si>
  <si>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</si>
  <si>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</si>
  <si>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</si>
  <si>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</si>
  <si>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</si>
  <si>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</si>
  <si>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</si>
  <si>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</si>
  <si>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</si>
  <si>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</si>
  <si>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</si>
  <si>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</si>
  <si>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</si>
  <si>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</si>
  <si>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</si>
  <si>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</si>
  <si>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</si>
  <si>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</si>
  <si>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</si>
  <si>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</si>
  <si>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</si>
  <si>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</si>
  <si>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</si>
  <si>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</si>
  <si>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</si>
  <si>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</si>
  <si>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</si>
  <si>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</si>
  <si>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</si>
  <si>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</si>
  <si>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</si>
  <si>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</si>
  <si>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</si>
  <si>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</si>
  <si>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</si>
  <si>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</si>
  <si>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</si>
  <si>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</si>
  <si>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</si>
  <si>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</si>
  <si>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</si>
  <si>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</si>
  <si>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</si>
  <si>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</si>
  <si>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</si>
  <si>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</si>
  <si>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</si>
  <si>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</si>
  <si>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</si>
  <si>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</si>
  <si>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</si>
  <si>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</si>
  <si>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</si>
  <si>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</si>
  <si>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</si>
  <si>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</si>
  <si>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</si>
  <si>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</si>
  <si>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</si>
  <si>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</si>
  <si>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</si>
  <si>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</si>
  <si>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</si>
  <si>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</si>
  <si>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</si>
  <si>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</si>
  <si>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</si>
  <si>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</si>
  <si>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</si>
  <si>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</si>
  <si>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</si>
  <si>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</si>
  <si>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</si>
  <si>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</si>
  <si>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</si>
  <si>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</si>
  <si>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</si>
  <si>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</si>
  <si>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</si>
  <si>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</si>
  <si>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</si>
  <si>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</si>
  <si>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</si>
  <si>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</si>
  <si>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</si>
  <si>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</si>
  <si>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</si>
  <si>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</si>
  <si>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</si>
  <si>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</si>
  <si>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</si>
  <si>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</si>
  <si>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</si>
  <si>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</si>
  <si>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</si>
  <si>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</si>
  <si>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</si>
  <si>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</si>
  <si>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</si>
  <si>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</si>
  <si>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</si>
  <si>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</si>
  <si>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</si>
  <si>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</si>
  <si>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</si>
  <si>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</si>
  <si>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</si>
  <si>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</si>
  <si>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</si>
  <si>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</si>
  <si>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</si>
  <si>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</si>
  <si>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</si>
  <si>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</si>
  <si>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</si>
  <si>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</si>
  <si>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</si>
  <si>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</si>
  <si>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</si>
  <si>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</si>
  <si>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</si>
  <si>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</si>
  <si>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</si>
  <si>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</si>
  <si>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</si>
  <si>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</si>
  <si>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</si>
  <si>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</si>
  <si>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</si>
  <si>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</si>
  <si>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</si>
  <si>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</si>
  <si>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</si>
  <si>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</si>
  <si>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</si>
  <si>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</si>
  <si>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</si>
  <si>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</si>
  <si>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</si>
  <si>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</si>
  <si>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</si>
  <si>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</si>
  <si>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</si>
  <si>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</si>
  <si>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</si>
  <si>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</si>
  <si>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</si>
  <si>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</si>
  <si>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</si>
  <si>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</si>
  <si>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</si>
  <si>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</si>
  <si>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</si>
  <si>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</si>
  <si>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</si>
  <si>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</si>
  <si>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</si>
  <si>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</si>
  <si>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</si>
  <si>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</si>
  <si>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</si>
  <si>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</si>
  <si>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</si>
  <si>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</si>
  <si>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</si>
  <si>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</si>
  <si>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</si>
  <si>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</si>
  <si>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</si>
  <si>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</si>
  <si>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</si>
  <si>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</si>
  <si>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</si>
  <si>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</si>
  <si>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</si>
  <si>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</si>
  <si>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</si>
  <si>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</si>
  <si>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</si>
  <si>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</si>
  <si>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</si>
  <si>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</si>
  <si>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</si>
  <si>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</si>
  <si>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</si>
  <si>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</si>
  <si>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</si>
  <si>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</si>
  <si>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</si>
  <si>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</si>
  <si>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</si>
  <si>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</si>
  <si>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</si>
  <si>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</si>
  <si>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</si>
  <si>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</si>
  <si>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</si>
  <si>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</si>
  <si>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</si>
  <si>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</si>
  <si>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</si>
  <si>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</si>
  <si>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</si>
  <si>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</si>
  <si>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</si>
  <si>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</si>
  <si>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</si>
  <si>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</si>
  <si>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</si>
  <si>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</si>
  <si>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</si>
  <si>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</si>
  <si>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</si>
  <si>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</si>
  <si>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</si>
  <si>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</si>
  <si>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</si>
  <si>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</si>
  <si>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</si>
  <si>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</si>
  <si>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</si>
  <si>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</si>
  <si>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</si>
  <si>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</si>
  <si>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</si>
  <si>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</si>
  <si>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</si>
  <si>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</si>
  <si>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</si>
  <si>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</si>
  <si>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</si>
  <si>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</si>
  <si>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</si>
  <si>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</si>
  <si>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</si>
  <si>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</si>
  <si>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</si>
  <si>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</si>
  <si>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</si>
  <si>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</si>
  <si>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</si>
  <si>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</si>
  <si>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</si>
  <si>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</si>
  <si>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</si>
  <si>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</si>
  <si>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</si>
  <si>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</si>
  <si>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</si>
  <si>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</si>
  <si>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</si>
  <si>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</si>
  <si>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</si>
  <si>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</si>
  <si>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</si>
  <si>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</si>
  <si>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</si>
  <si>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</si>
  <si>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</si>
  <si>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</si>
  <si>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</si>
  <si>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</si>
  <si>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</si>
  <si>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</si>
  <si>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</si>
  <si>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</si>
  <si>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</si>
  <si>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</si>
  <si>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</si>
  <si>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</si>
  <si>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</si>
  <si>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</si>
  <si>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</si>
  <si>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</si>
  <si>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</si>
  <si>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</si>
  <si>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</si>
  <si>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</si>
  <si>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</si>
  <si>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</si>
  <si>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</si>
  <si>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</si>
  <si>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</si>
  <si>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</si>
  <si>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</si>
  <si>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</si>
  <si>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</si>
  <si>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</si>
  <si>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</si>
  <si>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</si>
  <si>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</si>
  <si>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</si>
  <si>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</si>
  <si>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</si>
  <si>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</si>
  <si>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</si>
  <si>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</si>
  <si>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</si>
  <si>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</si>
  <si>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</si>
  <si>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</si>
  <si>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</si>
  <si>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</si>
  <si>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</si>
  <si>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</si>
  <si>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</si>
  <si>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</si>
  <si>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</si>
  <si>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</si>
  <si>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</si>
  <si>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</si>
  <si>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</si>
  <si>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</si>
  <si>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</si>
  <si>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</si>
  <si>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</si>
  <si>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</si>
  <si>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</si>
  <si>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</si>
  <si>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</si>
  <si>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</si>
  <si>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</si>
  <si>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</si>
  <si>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</si>
  <si>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</si>
  <si>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</si>
  <si>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</si>
  <si>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</si>
  <si>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</si>
  <si>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</si>
  <si>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</si>
  <si>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</si>
  <si>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</si>
  <si>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</si>
  <si>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</si>
  <si>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</si>
  <si>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</si>
  <si>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</si>
  <si>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</si>
  <si>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</si>
  <si>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</si>
  <si>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</si>
  <si>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</si>
  <si>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</si>
  <si>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</si>
  <si>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</si>
  <si>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</si>
  <si>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</si>
  <si>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</si>
  <si>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</si>
  <si>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</si>
  <si>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</si>
  <si>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</si>
  <si>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</si>
  <si>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</si>
  <si>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</si>
  <si>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</si>
  <si>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</si>
  <si>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</si>
  <si>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</si>
  <si>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</si>
  <si>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</si>
  <si>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</si>
  <si>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</si>
  <si>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</si>
  <si>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</si>
  <si>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</si>
  <si>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</si>
  <si>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</si>
  <si>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</si>
  <si>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</si>
  <si>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</si>
  <si>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</si>
  <si>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</si>
  <si>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</si>
  <si>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</si>
  <si>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</si>
  <si>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</si>
  <si>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</si>
  <si>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</si>
  <si>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</si>
  <si>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</si>
  <si>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</si>
  <si>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</si>
  <si>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</si>
  <si>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</si>
  <si>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</si>
  <si>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</si>
  <si>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</si>
  <si>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</si>
  <si>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</si>
  <si>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</si>
  <si>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</si>
  <si>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</si>
  <si>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</si>
  <si>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</si>
  <si>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</si>
  <si>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</si>
  <si>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</si>
  <si>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</si>
  <si>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</si>
  <si>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</si>
  <si>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</si>
  <si>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</si>
  <si>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</si>
  <si>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</si>
  <si>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</si>
  <si>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</si>
  <si>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</si>
  <si>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</si>
  <si>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</si>
  <si>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</si>
  <si>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</si>
  <si>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</si>
  <si>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</si>
  <si>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</si>
  <si>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</si>
  <si>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</si>
  <si>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</si>
  <si>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</si>
  <si>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</si>
  <si>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</si>
  <si>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</si>
  <si>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</si>
  <si>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</si>
  <si>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</si>
  <si>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</si>
  <si>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</si>
  <si>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</si>
  <si>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</si>
  <si>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</si>
  <si>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</si>
  <si>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</si>
  <si>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</si>
  <si>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</si>
  <si>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</si>
  <si>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</si>
  <si>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</si>
  <si>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</si>
  <si>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</si>
  <si>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</si>
  <si>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</si>
  <si>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</si>
  <si>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</si>
  <si>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</si>
  <si>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</si>
  <si>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</si>
  <si>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</si>
  <si>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</si>
  <si>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</si>
  <si>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</si>
  <si>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</si>
  <si>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</si>
  <si>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</si>
  <si>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</si>
  <si>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</si>
  <si>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</si>
  <si>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</si>
  <si>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</si>
  <si>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</si>
  <si>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</si>
  <si>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</si>
  <si>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</si>
  <si>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</si>
  <si>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</si>
  <si>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</si>
  <si>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</si>
  <si>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</si>
  <si>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</si>
  <si>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</si>
  <si>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</si>
  <si>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</si>
  <si>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</si>
  <si>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</si>
  <si>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</si>
  <si>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</si>
  <si>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</si>
  <si>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</si>
  <si>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</si>
  <si>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</si>
  <si>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</si>
  <si>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</si>
  <si>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</si>
  <si>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</si>
  <si>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</si>
  <si>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</si>
  <si>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</si>
  <si>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</si>
  <si>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</si>
  <si>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</si>
  <si>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</si>
  <si>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</si>
  <si>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</si>
  <si>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</si>
  <si>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</si>
  <si>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</si>
  <si>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</si>
  <si>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</si>
  <si>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</si>
  <si>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</si>
  <si>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</si>
  <si>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</si>
  <si>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</si>
  <si>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</si>
  <si>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</si>
  <si>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</si>
  <si>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</si>
  <si>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</si>
  <si>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</si>
  <si>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</si>
  <si>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</si>
  <si>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</si>
  <si>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</si>
  <si>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</si>
  <si>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</si>
  <si>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</si>
  <si>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</si>
  <si>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</si>
  <si>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</si>
  <si>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</si>
  <si>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</si>
  <si>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</si>
  <si>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</si>
  <si>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</si>
  <si>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</si>
  <si>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</si>
  <si>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</si>
  <si>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</si>
  <si>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</si>
  <si>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</si>
  <si>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</si>
  <si>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</si>
  <si>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</si>
  <si>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</si>
  <si>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</si>
  <si>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</si>
  <si>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</si>
  <si>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</si>
  <si>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</si>
  <si>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</si>
  <si>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</si>
  <si>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</si>
  <si>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</si>
  <si>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</si>
  <si>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</si>
  <si>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</si>
  <si>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</si>
  <si>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</si>
  <si>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</si>
  <si>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</si>
  <si>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</si>
  <si>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</si>
  <si>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</si>
  <si>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</si>
  <si>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</si>
  <si>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</si>
  <si>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</si>
  <si>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</si>
  <si>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</si>
  <si>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</si>
  <si>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</si>
  <si>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</si>
  <si>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</si>
  <si>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</si>
  <si>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</si>
  <si>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</si>
  <si>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</si>
  <si>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</si>
  <si>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</si>
  <si>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</si>
  <si>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</si>
  <si>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</si>
  <si>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</si>
  <si>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</si>
  <si>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</si>
  <si>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</si>
  <si>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</si>
  <si>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</si>
  <si>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</si>
  <si>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</si>
  <si>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</si>
  <si>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</si>
  <si>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</si>
  <si>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</si>
  <si>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</si>
  <si>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</si>
  <si>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</si>
  <si>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</si>
  <si>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</si>
  <si>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</si>
  <si>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</si>
  <si>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</si>
  <si>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</si>
  <si>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</si>
  <si>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</si>
  <si>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</si>
  <si>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</si>
  <si>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</si>
  <si>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</si>
  <si>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</si>
  <si>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</si>
  <si>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</si>
  <si>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</si>
  <si>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</si>
  <si>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</si>
  <si>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</si>
  <si>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</si>
  <si>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</si>
  <si>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</si>
  <si>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</si>
  <si>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</si>
  <si>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</si>
  <si>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</si>
  <si>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</si>
  <si>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</si>
  <si>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</si>
  <si>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</si>
  <si>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</si>
  <si>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</si>
  <si>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</si>
  <si>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</si>
  <si>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</si>
  <si>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</si>
  <si>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</si>
  <si>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</si>
  <si>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</si>
  <si>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</si>
  <si>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</si>
  <si>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</si>
  <si>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</si>
  <si>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</si>
  <si>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</si>
  <si>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</si>
  <si>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</si>
  <si>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</si>
  <si>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</si>
  <si>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</si>
  <si>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</si>
  <si>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</si>
  <si>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</si>
  <si>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</si>
  <si>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</si>
  <si>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</si>
  <si>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</si>
  <si>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</si>
  <si>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</si>
  <si>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</si>
  <si>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</si>
  <si>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</si>
  <si>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</si>
  <si>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</si>
  <si>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</si>
  <si>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</si>
  <si>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</si>
  <si>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</si>
  <si>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</si>
  <si>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</si>
  <si>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</si>
  <si>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</si>
  <si>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</si>
  <si>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</si>
  <si>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</si>
  <si>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</si>
  <si>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</si>
  <si>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</si>
  <si>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</si>
  <si>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</si>
  <si>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</si>
  <si>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</si>
  <si>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</si>
  <si>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</si>
  <si>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</si>
  <si>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</si>
  <si>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</si>
  <si>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</si>
  <si>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</si>
  <si>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</si>
  <si>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</si>
  <si>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</si>
  <si>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</si>
  <si>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</si>
  <si>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</si>
  <si>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</si>
  <si>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</si>
  <si>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</si>
  <si>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</si>
  <si>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</si>
  <si>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</si>
  <si>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</si>
  <si>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</si>
  <si>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</si>
  <si>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</si>
  <si>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</si>
  <si>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</si>
  <si>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</si>
  <si>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</si>
  <si>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</si>
  <si>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</si>
  <si>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</si>
  <si>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</si>
  <si>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</si>
  <si>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</si>
  <si>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</si>
  <si>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</si>
  <si>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</si>
  <si>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</si>
  <si>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</si>
  <si>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</si>
  <si>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</si>
  <si>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</si>
  <si>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</si>
  <si>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</si>
  <si>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</si>
  <si>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</si>
  <si>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</si>
  <si>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</si>
  <si>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</si>
  <si>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</si>
  <si>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</si>
  <si>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</si>
  <si>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</si>
  <si>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</si>
  <si>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</si>
  <si>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</si>
  <si>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</si>
  <si>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</si>
  <si>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</si>
  <si>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</si>
  <si>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</si>
  <si>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</si>
  <si>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</si>
  <si>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</si>
  <si>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</si>
  <si>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</si>
  <si>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</si>
  <si>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</si>
  <si>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</si>
  <si>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</si>
  <si>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</si>
  <si>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</si>
  <si>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</si>
  <si>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</si>
  <si>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</si>
  <si>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</si>
  <si>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</si>
  <si>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</si>
  <si>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</si>
  <si>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</si>
  <si>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</si>
  <si>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</si>
  <si>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</si>
  <si>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</si>
  <si>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</si>
  <si>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</si>
  <si>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</si>
  <si>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</si>
  <si>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</si>
  <si>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</si>
  <si>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</si>
  <si>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</si>
  <si>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</si>
  <si>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</si>
  <si>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</si>
  <si>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</si>
  <si>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</si>
  <si>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</si>
  <si>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</si>
  <si>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</si>
  <si>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</si>
  <si>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</si>
  <si>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</si>
  <si>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</si>
  <si>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</si>
  <si>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</si>
  <si>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</si>
  <si>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</si>
  <si>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</si>
  <si>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</si>
  <si>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</si>
  <si>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</si>
  <si>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</si>
  <si>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</si>
  <si>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</si>
  <si>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</si>
  <si>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</si>
  <si>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</si>
  <si>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</si>
  <si>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</si>
  <si>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</si>
  <si>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</si>
  <si>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</si>
  <si>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</si>
  <si>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</si>
  <si>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</si>
  <si>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</si>
  <si>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</si>
  <si>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</si>
  <si>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</si>
  <si>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</si>
  <si>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</si>
  <si>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</si>
  <si>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</si>
  <si>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</si>
  <si>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</si>
  <si>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</si>
  <si>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</si>
  <si>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</si>
  <si>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</si>
  <si>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</si>
  <si>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</si>
  <si>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</si>
  <si>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</si>
  <si>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</si>
  <si>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</si>
  <si>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</si>
  <si>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</si>
  <si>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</si>
  <si>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</si>
  <si>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</si>
  <si>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</si>
  <si>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</si>
  <si>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</si>
  <si>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</si>
  <si>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</si>
  <si>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</si>
  <si>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</si>
  <si>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</si>
  <si>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</si>
  <si>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</si>
  <si>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</si>
  <si>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</si>
  <si>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</si>
  <si>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</si>
  <si>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</si>
  <si>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</si>
  <si>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</si>
  <si>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</si>
  <si>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</si>
  <si>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</si>
  <si>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</si>
  <si>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</si>
  <si>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</si>
  <si>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</si>
  <si>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</si>
  <si>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</si>
  <si>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</si>
  <si>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</si>
  <si>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</si>
  <si>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</si>
  <si>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</si>
  <si>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</si>
  <si>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</si>
  <si>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</si>
  <si>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</si>
  <si>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</si>
  <si>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</si>
  <si>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</si>
  <si>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</si>
  <si>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</si>
  <si>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</si>
  <si>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</si>
  <si>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</si>
  <si>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</si>
  <si>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</si>
  <si>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</si>
  <si>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</si>
  <si>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</si>
  <si>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</si>
  <si>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</si>
  <si>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</si>
  <si>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</si>
  <si>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</si>
  <si>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</si>
  <si>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</si>
  <si>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</si>
  <si>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</si>
  <si>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</si>
  <si>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</si>
  <si>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</si>
  <si>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</si>
  <si>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</si>
  <si>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</si>
  <si>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</si>
  <si>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</si>
  <si>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</si>
  <si>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</si>
  <si>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</si>
  <si>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</si>
  <si>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</si>
  <si>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</si>
  <si>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</si>
  <si>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Vincent Associates</t>
  </si>
  <si>
    <t>Steven Inman</t>
  </si>
  <si>
    <t>sinman@uniblitz.com</t>
  </si>
  <si>
    <t>(585)385-5930 x122</t>
  </si>
  <si>
    <t>Stephen Pasquarella</t>
  </si>
  <si>
    <t>President</t>
  </si>
  <si>
    <t>spasq@uniblitz.com</t>
  </si>
  <si>
    <t>(585)385-5930 x112</t>
  </si>
  <si>
    <t>Taboca</t>
  </si>
  <si>
    <t/>
  </si>
  <si>
    <t>BOLIVIA</t>
  </si>
  <si>
    <t>Cercado</t>
  </si>
  <si>
    <t>Rondonia</t>
  </si>
  <si>
    <t>Yunnan Chengfeng Non-ferrous Metals Co.,Ltd.</t>
  </si>
  <si>
    <t>Geiju</t>
  </si>
  <si>
    <t>Gejiu ZiLi Mining and Metallurgy Co., Ltd.</t>
  </si>
  <si>
    <t>Yunnan Xi Ye</t>
  </si>
  <si>
    <t>Tin Smelting Branch of Yunnan Tin Co.,Ltd</t>
  </si>
  <si>
    <t>Thailand Smelting &amp; Refining Co., Ltd</t>
  </si>
  <si>
    <t>Sungai Samak</t>
  </si>
  <si>
    <t>Pelau Pinang</t>
  </si>
  <si>
    <t>Liuzhou China Tin</t>
  </si>
  <si>
    <t>Smelting Branch of Yunnan Tin Company Limited</t>
  </si>
  <si>
    <t>Gejiu Non-Ferrous Metal Processing Co. Ltd.</t>
  </si>
  <si>
    <t>United States of America</t>
  </si>
  <si>
    <t xml:space="preserve">Altoona </t>
  </si>
  <si>
    <t>CID003379</t>
  </si>
  <si>
    <t>Ma'anshan Weitai Tin Co., Ltd.</t>
  </si>
  <si>
    <t>Maanshan</t>
  </si>
  <si>
    <t>UNITED STATES</t>
  </si>
  <si>
    <t>Jiangxi Copper Company Limited</t>
  </si>
  <si>
    <t>Metalor Technologies (Hong Kong) Ltd</t>
  </si>
  <si>
    <t>Hong Kong SAR</t>
  </si>
  <si>
    <t>CID002458</t>
  </si>
  <si>
    <t>H.C. Stark Inc.</t>
  </si>
  <si>
    <t>Changsha South Tantalum Niobium Co., Ltd</t>
  </si>
  <si>
    <t>CID 002504</t>
  </si>
  <si>
    <t>CID01076</t>
  </si>
  <si>
    <t>Sao Joao del Rei</t>
  </si>
  <si>
    <t>www.uniblitz.com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</si>
</sst>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inman@uniblitz.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uniblitz.com/" TargetMode="External"/><Relationship Id="rId4" Type="http://schemas.openxmlformats.org/officeDocument/2006/relationships/hyperlink" Target="mailto:spasq@uniblitz.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83" zoomScalePageLayoutView="70" workbookViewId="0">
      <selection activeCell="G78" sqref="G7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45348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2480</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2480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2480</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15834</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152527B-BB93-4AF8-A237-8C6162A3E221}"/>
    <hyperlink ref="D20" r:id="rId4" xr:uid="{44AA6DC0-9B9B-4AE2-B50B-C3802E6447FC}"/>
    <hyperlink ref="G77" r:id="rId5" xr:uid="{E3142770-7B08-4474-B714-4978888C6A8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D64" sqref="D6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772</v>
      </c>
      <c r="B5" s="182" t="s">
        <v>1126</v>
      </c>
      <c r="C5" s="186" t="s">
        <v>15803</v>
      </c>
      <c r="D5" s="230" t="s">
        <v>1029</v>
      </c>
      <c r="E5" s="182" t="s">
        <v>1092</v>
      </c>
      <c r="F5" s="182" t="s">
        <v>772</v>
      </c>
      <c r="G5" s="182" t="s">
        <v>13240</v>
      </c>
      <c r="H5" s="183" t="s">
        <v>15804</v>
      </c>
      <c r="I5" s="184" t="s">
        <v>1783</v>
      </c>
      <c r="J5" s="184" t="s">
        <v>2510</v>
      </c>
      <c r="K5" s="224"/>
      <c r="L5" s="224"/>
      <c r="M5" s="224"/>
      <c r="N5" s="224"/>
      <c r="O5" s="224"/>
      <c r="P5" s="185"/>
      <c r="Q5" s="225"/>
      <c r="R5" s="182" t="str">
        <f ca="1">IF(ISERROR($V5),"",OFFSET('Smelter Look-up'!$C$4,$V5-4,0)&amp;"")</f>
        <v/>
      </c>
      <c r="S5" s="181" t="str">
        <f t="shared" ref="S5" ca="1" si="0">IF(B5="","",IF(ISERROR(MATCH($E5,CL,0)),"Unknown",INDIRECT("'C'!$A$"&amp;MATCH($E5,CL,0)+1)))</f>
        <v>BR</v>
      </c>
      <c r="T5" s="181" t="str">
        <f ca="1">IF(B5="","",IF(ISERROR(MATCH($J5,SorP!$B$1:$B$6279,0)),"",INDIRECT("'SorP'!$A$"&amp;MATCH($S5&amp;$J5,SorP!C:C,0))))</f>
        <v/>
      </c>
      <c r="U5" s="201"/>
      <c r="V5" s="226" t="e">
        <f>IF(C5="",NA(),IF(OR(C5="Smelter not listed",C5="Smelter not yet identified"),MATCH($B5&amp;$D5,'Smelter Look-up'!$J:$J,0),MATCH($B5&amp;$C5,'Smelter Look-up'!$J:$J,0)))</f>
        <v>#N/A</v>
      </c>
      <c r="X5" s="227">
        <f t="shared" ref="X5" si="1">IF(AND(C5="Smelter not listed",OR(LEN(D5)=0,LEN(E5)=0)),1,0)</f>
        <v>0</v>
      </c>
      <c r="AB5" s="228" t="str">
        <f t="shared" ref="AB5" si="2">B5&amp;C5</f>
        <v>TinTaboca</v>
      </c>
    </row>
    <row r="6" spans="1:34" s="227" customFormat="1" ht="19.899999999999999" customHeight="1">
      <c r="A6" s="262" t="s">
        <v>764</v>
      </c>
      <c r="B6" s="182" t="s">
        <v>1126</v>
      </c>
      <c r="C6" s="186" t="s">
        <v>838</v>
      </c>
      <c r="D6" s="230" t="s">
        <v>838</v>
      </c>
      <c r="E6" s="182" t="s">
        <v>15805</v>
      </c>
      <c r="F6" s="182" t="s">
        <v>764</v>
      </c>
      <c r="G6" s="182" t="s">
        <v>13240</v>
      </c>
      <c r="H6" s="183">
        <v>0</v>
      </c>
      <c r="I6" s="184" t="s">
        <v>1769</v>
      </c>
      <c r="J6" s="184" t="s">
        <v>15806</v>
      </c>
      <c r="K6" s="224"/>
      <c r="L6" s="224"/>
      <c r="M6" s="224"/>
      <c r="N6" s="224"/>
      <c r="O6" s="224"/>
      <c r="P6" s="185"/>
      <c r="Q6" s="225"/>
      <c r="R6" s="182" t="str">
        <f ca="1">IF(ISERROR($V6),"",OFFSET('Smelter Look-up'!$C$4,$V6-4,0)&amp;"")</f>
        <v>EM Vinto</v>
      </c>
      <c r="S6" s="181" t="str">
        <f t="shared" ref="S6:S37" ca="1" si="3">IF(B6="","",IF(ISERROR(MATCH($E6,CL,0)),"Unknown",INDIRECT("'C'!$A$"&amp;MATCH($E6,CL,0)+1)))</f>
        <v>Unknown</v>
      </c>
      <c r="T6" s="181" t="str">
        <f ca="1">IF(B6="","",IF(ISERROR(MATCH($J6,SorP!$B$1:$B$6279,0)),"",INDIRECT("'SorP'!$A$"&amp;MATCH($S6&amp;$J6,SorP!C:C,0))))</f>
        <v/>
      </c>
      <c r="U6" s="201"/>
      <c r="V6" s="226">
        <f>IF(C6="",NA(),IF(OR(C6="Smelter not listed",C6="Smelter not yet identified"),MATCH($B6&amp;$D6,'Smelter Look-up'!$J:$J,0),MATCH($B6&amp;$C6,'Smelter Look-up'!$J:$J,0)))</f>
        <v>421</v>
      </c>
      <c r="X6" s="227">
        <f t="shared" ref="X6:X37" si="4">IF(AND(C6="Smelter not listed",OR(LEN(D6)=0,LEN(E6)=0)),1,0)</f>
        <v>0</v>
      </c>
      <c r="AB6" s="228" t="str">
        <f t="shared" ref="AB6:AB37" si="5">B6&amp;C6</f>
        <v>TinEM Vinto</v>
      </c>
    </row>
    <row r="7" spans="1:34" s="227" customFormat="1" ht="19.899999999999999" customHeight="1">
      <c r="A7" s="262" t="s">
        <v>773</v>
      </c>
      <c r="B7" s="182" t="s">
        <v>1126</v>
      </c>
      <c r="C7" s="186" t="s">
        <v>1030</v>
      </c>
      <c r="D7" s="230" t="s">
        <v>1030</v>
      </c>
      <c r="E7" s="182" t="s">
        <v>876</v>
      </c>
      <c r="F7" s="182" t="s">
        <v>773</v>
      </c>
      <c r="G7" s="182" t="s">
        <v>13240</v>
      </c>
      <c r="H7" s="183">
        <v>0</v>
      </c>
      <c r="I7" s="184" t="s">
        <v>1785</v>
      </c>
      <c r="J7" s="184" t="s">
        <v>1786</v>
      </c>
      <c r="K7" s="224"/>
      <c r="L7" s="224"/>
      <c r="M7" s="224"/>
      <c r="N7" s="224"/>
      <c r="O7" s="224"/>
      <c r="P7" s="185"/>
      <c r="Q7" s="225"/>
      <c r="R7" s="182" t="str">
        <f ca="1">IF(ISERROR($V7),"",OFFSET('Smelter Look-up'!$C$4,$V7-4,0)&amp;"")</f>
        <v>Minsur</v>
      </c>
      <c r="S7" s="181" t="str">
        <f t="shared" ca="1" si="3"/>
        <v>PE</v>
      </c>
      <c r="T7" s="181" t="str">
        <f ca="1">IF(B7="","",IF(ISERROR(MATCH($J7,SorP!$B$1:$B$6279,0)),"",INDIRECT("'SorP'!$A$"&amp;MATCH($S7&amp;$J7,SorP!C:C,0))))</f>
        <v>PE-ICA</v>
      </c>
      <c r="U7" s="201"/>
      <c r="V7" s="226">
        <f>IF(C7="",NA(),IF(OR(C7="Smelter not listed",C7="Smelter not yet identified"),MATCH($B7&amp;$D7,'Smelter Look-up'!$J:$J,0),MATCH($B7&amp;$C7,'Smelter Look-up'!$J:$J,0)))</f>
        <v>470</v>
      </c>
      <c r="X7" s="227">
        <f t="shared" si="4"/>
        <v>0</v>
      </c>
      <c r="AB7" s="228" t="str">
        <f t="shared" si="5"/>
        <v>TinMinsur</v>
      </c>
    </row>
    <row r="8" spans="1:34" s="227" customFormat="1" ht="19.899999999999999" customHeight="1">
      <c r="A8" s="262" t="s">
        <v>770</v>
      </c>
      <c r="B8" s="182" t="s">
        <v>1126</v>
      </c>
      <c r="C8" s="186" t="s">
        <v>1322</v>
      </c>
      <c r="D8" s="230" t="s">
        <v>1322</v>
      </c>
      <c r="E8" s="182" t="s">
        <v>1096</v>
      </c>
      <c r="F8" s="182" t="s">
        <v>770</v>
      </c>
      <c r="G8" s="182" t="s">
        <v>13240</v>
      </c>
      <c r="H8" s="183">
        <v>0</v>
      </c>
      <c r="I8" s="184" t="s">
        <v>1775</v>
      </c>
      <c r="J8" s="184" t="s">
        <v>13603</v>
      </c>
      <c r="K8" s="224"/>
      <c r="L8" s="224"/>
      <c r="M8" s="224"/>
      <c r="N8" s="224"/>
      <c r="O8" s="224"/>
      <c r="P8" s="185"/>
      <c r="Q8" s="225"/>
      <c r="R8" s="182" t="str">
        <f ca="1">IF(ISERROR($V8),"",OFFSET('Smelter Look-up'!$C$4,$V8-4,0)&amp;"")</f>
        <v>China Tin Group Co., Ltd.</v>
      </c>
      <c r="S8" s="181" t="str">
        <f t="shared" ca="1" si="3"/>
        <v>CN</v>
      </c>
      <c r="T8" s="181" t="str">
        <f ca="1">IF(B8="","",IF(ISERROR(MATCH($J8,SorP!$B$1:$B$6279,0)),"",INDIRECT("'SorP'!$A$"&amp;MATCH($S8&amp;$J8,SorP!C:C,0))))</f>
        <v>CN-GX</v>
      </c>
      <c r="U8" s="201"/>
      <c r="V8" s="226">
        <f>IF(C8="",NA(),IF(OR(C8="Smelter not listed",C8="Smelter not yet identified"),MATCH($B8&amp;$D8,'Smelter Look-up'!$J:$J,0),MATCH($B8&amp;$C8,'Smelter Look-up'!$J:$J,0)))</f>
        <v>403</v>
      </c>
      <c r="X8" s="227">
        <f t="shared" si="4"/>
        <v>0</v>
      </c>
      <c r="AB8" s="228" t="str">
        <f t="shared" si="5"/>
        <v>TinChina Tin Group Co., Ltd.</v>
      </c>
    </row>
    <row r="9" spans="1:34" s="227" customFormat="1" ht="19.899999999999999" customHeight="1">
      <c r="A9" s="262" t="s">
        <v>784</v>
      </c>
      <c r="B9" s="182" t="s">
        <v>1126</v>
      </c>
      <c r="C9" s="186" t="s">
        <v>1027</v>
      </c>
      <c r="D9" s="230" t="s">
        <v>1027</v>
      </c>
      <c r="E9" s="182" t="s">
        <v>884</v>
      </c>
      <c r="F9" s="182" t="s">
        <v>784</v>
      </c>
      <c r="G9" s="182" t="s">
        <v>13240</v>
      </c>
      <c r="H9" s="183">
        <v>0</v>
      </c>
      <c r="I9" s="184" t="s">
        <v>1795</v>
      </c>
      <c r="J9" s="184" t="s">
        <v>1796</v>
      </c>
      <c r="K9" s="224"/>
      <c r="L9" s="224"/>
      <c r="M9" s="224"/>
      <c r="N9" s="224"/>
      <c r="O9" s="224"/>
      <c r="P9" s="185"/>
      <c r="Q9" s="225"/>
      <c r="R9" s="182" t="str">
        <f ca="1">IF(ISERROR($V9),"",OFFSET('Smelter Look-up'!$C$4,$V9-4,0)&amp;"")</f>
        <v>Thaisarco</v>
      </c>
      <c r="S9" s="181" t="str">
        <f t="shared" ca="1" si="3"/>
        <v>TH</v>
      </c>
      <c r="T9" s="181" t="str">
        <f ca="1">IF(B9="","",IF(ISERROR(MATCH($J9,SorP!$B$1:$B$6279,0)),"",INDIRECT("'SorP'!$A$"&amp;MATCH($S9&amp;$J9,SorP!C:C,0))))</f>
        <v>TH-83</v>
      </c>
      <c r="U9" s="201"/>
      <c r="V9" s="226">
        <f>IF(C9="",NA(),IF(OR(C9="Smelter not listed",C9="Smelter not yet identified"),MATCH($B9&amp;$D9,'Smelter Look-up'!$J:$J,0),MATCH($B9&amp;$C9,'Smelter Look-up'!$J:$J,0)))</f>
        <v>526</v>
      </c>
      <c r="X9" s="227">
        <f t="shared" si="4"/>
        <v>0</v>
      </c>
      <c r="AB9" s="228" t="str">
        <f t="shared" si="5"/>
        <v>TinThaisarco</v>
      </c>
    </row>
    <row r="10" spans="1:34" s="227" customFormat="1" ht="19.899999999999999" customHeight="1">
      <c r="A10" s="262" t="s">
        <v>14029</v>
      </c>
      <c r="B10" s="182" t="s">
        <v>1126</v>
      </c>
      <c r="C10" s="186" t="s">
        <v>12936</v>
      </c>
      <c r="D10" s="230" t="s">
        <v>12936</v>
      </c>
      <c r="E10" s="182" t="s">
        <v>1101</v>
      </c>
      <c r="F10" s="182" t="s">
        <v>14029</v>
      </c>
      <c r="G10" s="182" t="s">
        <v>13240</v>
      </c>
      <c r="H10" s="183" t="s">
        <v>15804</v>
      </c>
      <c r="I10" s="184" t="s">
        <v>15147</v>
      </c>
      <c r="J10" s="184" t="s">
        <v>12852</v>
      </c>
      <c r="K10" s="224"/>
      <c r="L10" s="224"/>
      <c r="M10" s="224"/>
      <c r="N10" s="224"/>
      <c r="O10" s="224"/>
      <c r="P10" s="185"/>
      <c r="Q10" s="225"/>
      <c r="R10" s="182" t="str">
        <f ca="1">IF(ISERROR($V10),"",OFFSET('Smelter Look-up'!$C$4,$V10-4,0)&amp;"")</f>
        <v>PT Bangka Serumpun</v>
      </c>
      <c r="S10" s="181" t="str">
        <f t="shared" ca="1" si="3"/>
        <v>ID</v>
      </c>
      <c r="T10" s="181" t="str">
        <f ca="1">IF(B10="","",IF(ISERROR(MATCH($J10,SorP!$B$1:$B$6279,0)),"",INDIRECT("'SorP'!$A$"&amp;MATCH($S10&amp;$J10,SorP!C:C,0))))</f>
        <v>ID-BB</v>
      </c>
      <c r="U10" s="201"/>
      <c r="V10" s="226">
        <f>IF(C10="",NA(),IF(OR(C10="Smelter not listed",C10="Smelter not yet identified"),MATCH($B10&amp;$D10,'Smelter Look-up'!$J:$J,0),MATCH($B10&amp;$C10,'Smelter Look-up'!$J:$J,0)))</f>
        <v>492</v>
      </c>
      <c r="X10" s="227">
        <f t="shared" si="4"/>
        <v>0</v>
      </c>
      <c r="AB10" s="228" t="str">
        <f t="shared" si="5"/>
        <v>TinPT Bangka Serumpun</v>
      </c>
    </row>
    <row r="11" spans="1:34" s="227" customFormat="1" ht="19.899999999999999" customHeight="1">
      <c r="A11" s="262" t="s">
        <v>770</v>
      </c>
      <c r="B11" s="182" t="s">
        <v>1126</v>
      </c>
      <c r="C11" s="186" t="s">
        <v>1322</v>
      </c>
      <c r="D11" s="230" t="s">
        <v>1322</v>
      </c>
      <c r="E11" s="182" t="s">
        <v>1096</v>
      </c>
      <c r="F11" s="182" t="s">
        <v>770</v>
      </c>
      <c r="G11" s="182" t="s">
        <v>13240</v>
      </c>
      <c r="H11" s="183"/>
      <c r="I11" s="184" t="s">
        <v>1775</v>
      </c>
      <c r="J11" s="184" t="s">
        <v>13603</v>
      </c>
      <c r="K11" s="224"/>
      <c r="L11" s="224"/>
      <c r="M11" s="224"/>
      <c r="N11" s="224"/>
      <c r="O11" s="224"/>
      <c r="P11" s="185"/>
      <c r="Q11" s="225"/>
      <c r="R11" s="182" t="str">
        <f ca="1">IF(ISERROR($V11),"",OFFSET('Smelter Look-up'!$C$4,$V11-4,0)&amp;"")</f>
        <v>China Tin Group Co., Ltd.</v>
      </c>
      <c r="S11" s="181" t="str">
        <f t="shared" ca="1" si="3"/>
        <v>CN</v>
      </c>
      <c r="T11" s="181" t="str">
        <f ca="1">IF(B11="","",IF(ISERROR(MATCH($J11,SorP!$B$1:$B$6279,0)),"",INDIRECT("'SorP'!$A$"&amp;MATCH($S11&amp;$J11,SorP!C:C,0))))</f>
        <v>CN-GX</v>
      </c>
      <c r="U11" s="201"/>
      <c r="V11" s="226">
        <f>IF(C11="",NA(),IF(OR(C11="Smelter not listed",C11="Smelter not yet identified"),MATCH($B11&amp;$D11,'Smelter Look-up'!$J:$J,0),MATCH($B11&amp;$C11,'Smelter Look-up'!$J:$J,0)))</f>
        <v>403</v>
      </c>
      <c r="X11" s="227">
        <f t="shared" si="4"/>
        <v>0</v>
      </c>
      <c r="AB11" s="228" t="str">
        <f t="shared" si="5"/>
        <v>TinChina Tin Group Co., Ltd.</v>
      </c>
    </row>
    <row r="12" spans="1:34" s="227" customFormat="1" ht="19.899999999999999" customHeight="1">
      <c r="A12" s="262" t="s">
        <v>785</v>
      </c>
      <c r="B12" s="182" t="s">
        <v>1126</v>
      </c>
      <c r="C12" s="186" t="s">
        <v>50</v>
      </c>
      <c r="D12" s="230" t="s">
        <v>50</v>
      </c>
      <c r="E12" s="182" t="s">
        <v>1092</v>
      </c>
      <c r="F12" s="182" t="s">
        <v>785</v>
      </c>
      <c r="G12" s="182" t="s">
        <v>13240</v>
      </c>
      <c r="H12" s="183">
        <v>0</v>
      </c>
      <c r="I12" s="184" t="s">
        <v>1766</v>
      </c>
      <c r="J12" s="184" t="s">
        <v>15807</v>
      </c>
      <c r="K12" s="224"/>
      <c r="L12" s="224"/>
      <c r="M12" s="224"/>
      <c r="N12" s="224"/>
      <c r="O12" s="224"/>
      <c r="P12" s="185"/>
      <c r="Q12" s="225"/>
      <c r="R12" s="182" t="str">
        <f ca="1">IF(ISERROR($V12),"",OFFSET('Smelter Look-up'!$C$4,$V12-4,0)&amp;"")</f>
        <v>White Solder Metalurgia e Mineracao Ltda.</v>
      </c>
      <c r="S12" s="181" t="str">
        <f t="shared" ca="1" si="3"/>
        <v>BR</v>
      </c>
      <c r="T12" s="181" t="str">
        <f ca="1">IF(B12="","",IF(ISERROR(MATCH($J12,SorP!$B$1:$B$6279,0)),"",INDIRECT("'SorP'!$A$"&amp;MATCH($S12&amp;$J12,SorP!C:C,0))))</f>
        <v/>
      </c>
      <c r="U12" s="201"/>
      <c r="V12" s="226">
        <f>IF(C12="",NA(),IF(OR(C12="Smelter not listed",C12="Smelter not yet identified"),MATCH($B12&amp;$D12,'Smelter Look-up'!$J:$J,0),MATCH($B12&amp;$C12,'Smelter Look-up'!$J:$J,0)))</f>
        <v>536</v>
      </c>
      <c r="X12" s="227">
        <f t="shared" si="4"/>
        <v>0</v>
      </c>
      <c r="AB12" s="228" t="str">
        <f t="shared" si="5"/>
        <v>TinWhite Solder Metalurgia e Mineração Ltda.</v>
      </c>
    </row>
    <row r="13" spans="1:34" s="227" customFormat="1" ht="19.899999999999999" customHeight="1">
      <c r="A13" s="262" t="s">
        <v>786</v>
      </c>
      <c r="B13" s="182" t="s">
        <v>1126</v>
      </c>
      <c r="C13" s="186" t="s">
        <v>15808</v>
      </c>
      <c r="D13" s="230" t="s">
        <v>15808</v>
      </c>
      <c r="E13" s="182" t="s">
        <v>1096</v>
      </c>
      <c r="F13" s="182" t="s">
        <v>786</v>
      </c>
      <c r="G13" s="182" t="s">
        <v>13240</v>
      </c>
      <c r="H13" s="183" t="s">
        <v>15804</v>
      </c>
      <c r="I13" s="184" t="s">
        <v>15809</v>
      </c>
      <c r="J13" s="184" t="s">
        <v>13628</v>
      </c>
      <c r="K13" s="224"/>
      <c r="L13" s="224"/>
      <c r="M13" s="224"/>
      <c r="N13" s="224"/>
      <c r="O13" s="224"/>
      <c r="P13" s="185"/>
      <c r="Q13" s="225"/>
      <c r="R13" s="182" t="str">
        <f ca="1">IF(ISERROR($V13),"",OFFSET('Smelter Look-up'!$C$4,$V13-4,0)&amp;"")</f>
        <v/>
      </c>
      <c r="S13" s="181" t="str">
        <f t="shared" ca="1" si="3"/>
        <v>CN</v>
      </c>
      <c r="T13" s="181" t="str">
        <f ca="1">IF(B13="","",IF(ISERROR(MATCH($J13,SorP!$B$1:$B$6279,0)),"",INDIRECT("'SorP'!$A$"&amp;MATCH($S13&amp;$J13,SorP!C:C,0))))</f>
        <v>CN-YN</v>
      </c>
      <c r="U13" s="201"/>
      <c r="V13" s="226" t="e">
        <f>IF(C13="",NA(),IF(OR(C13="Smelter not listed",C13="Smelter not yet identified"),MATCH($B13&amp;$D13,'Smelter Look-up'!$J:$J,0),MATCH($B13&amp;$C13,'Smelter Look-up'!$J:$J,0)))</f>
        <v>#N/A</v>
      </c>
      <c r="X13" s="227">
        <f t="shared" si="4"/>
        <v>0</v>
      </c>
      <c r="AB13" s="228" t="str">
        <f t="shared" si="5"/>
        <v>TinYunnan Chengfeng Non-ferrous Metals Co.,Ltd.</v>
      </c>
    </row>
    <row r="14" spans="1:34" s="227" customFormat="1" ht="19.899999999999999" customHeight="1">
      <c r="A14" s="262" t="s">
        <v>768</v>
      </c>
      <c r="B14" s="182" t="s">
        <v>1126</v>
      </c>
      <c r="C14" s="186" t="s">
        <v>839</v>
      </c>
      <c r="D14" s="230" t="s">
        <v>15810</v>
      </c>
      <c r="E14" s="182" t="s">
        <v>1096</v>
      </c>
      <c r="F14" s="182" t="s">
        <v>768</v>
      </c>
      <c r="G14" s="182" t="s">
        <v>13240</v>
      </c>
      <c r="H14" s="183">
        <v>0</v>
      </c>
      <c r="I14" s="184" t="s">
        <v>15809</v>
      </c>
      <c r="J14" s="184" t="s">
        <v>13628</v>
      </c>
      <c r="K14" s="224"/>
      <c r="L14" s="224"/>
      <c r="M14" s="224"/>
      <c r="N14" s="224"/>
      <c r="O14" s="224"/>
      <c r="P14" s="185"/>
      <c r="Q14" s="225"/>
      <c r="R14" s="182" t="str">
        <f ca="1">IF(ISERROR($V14),"",OFFSET('Smelter Look-up'!$C$4,$V14-4,0)&amp;"")</f>
        <v>Gejiu Zili Mining And Metallurgy Co., Ltd.</v>
      </c>
      <c r="S14" s="181" t="str">
        <f t="shared" ca="1" si="3"/>
        <v>CN</v>
      </c>
      <c r="T14" s="181" t="str">
        <f ca="1">IF(B14="","",IF(ISERROR(MATCH($J14,SorP!$B$1:$B$6279,0)),"",INDIRECT("'SorP'!$A$"&amp;MATCH($S14&amp;$J14,SorP!C:C,0))))</f>
        <v>CN-YN</v>
      </c>
      <c r="U14" s="201"/>
      <c r="V14" s="226">
        <f>IF(C14="",NA(),IF(OR(C14="Smelter not listed",C14="Smelter not yet identified"),MATCH($B14&amp;$D14,'Smelter Look-up'!$J:$J,0),MATCH($B14&amp;$C14,'Smelter Look-up'!$J:$J,0)))</f>
        <v>438</v>
      </c>
      <c r="X14" s="227">
        <f t="shared" si="4"/>
        <v>0</v>
      </c>
      <c r="AB14" s="228" t="str">
        <f t="shared" si="5"/>
        <v>TinGejiu Zi-Li</v>
      </c>
    </row>
    <row r="15" spans="1:34" s="227" customFormat="1" ht="19.899999999999999" customHeight="1">
      <c r="A15" s="262" t="s">
        <v>787</v>
      </c>
      <c r="B15" s="182" t="s">
        <v>1126</v>
      </c>
      <c r="C15" s="186" t="s">
        <v>15811</v>
      </c>
      <c r="D15" s="230" t="s">
        <v>15812</v>
      </c>
      <c r="E15" s="182" t="s">
        <v>1096</v>
      </c>
      <c r="F15" s="182" t="s">
        <v>787</v>
      </c>
      <c r="G15" s="182" t="s">
        <v>13240</v>
      </c>
      <c r="H15" s="183">
        <v>0</v>
      </c>
      <c r="I15" s="184" t="s">
        <v>2446</v>
      </c>
      <c r="J15" s="184" t="s">
        <v>13628</v>
      </c>
      <c r="K15" s="224"/>
      <c r="L15" s="224"/>
      <c r="M15" s="224"/>
      <c r="N15" s="224"/>
      <c r="O15" s="224"/>
      <c r="P15" s="185"/>
      <c r="Q15" s="225"/>
      <c r="R15" s="182" t="str">
        <f ca="1">IF(ISERROR($V15),"",OFFSET('Smelter Look-up'!$C$4,$V15-4,0)&amp;"")</f>
        <v>Tin Smelting Branch of Yunnan Tin Co., Ltd.</v>
      </c>
      <c r="S15" s="181" t="str">
        <f t="shared" ca="1" si="3"/>
        <v>CN</v>
      </c>
      <c r="T15" s="181" t="str">
        <f ca="1">IF(B15="","",IF(ISERROR(MATCH($J15,SorP!$B$1:$B$6279,0)),"",INDIRECT("'SorP'!$A$"&amp;MATCH($S15&amp;$J15,SorP!C:C,0))))</f>
        <v>CN-YN</v>
      </c>
      <c r="U15" s="201"/>
      <c r="V15" s="226">
        <f>IF(C15="",NA(),IF(OR(C15="Smelter not listed",C15="Smelter not yet identified"),MATCH($B15&amp;$D15,'Smelter Look-up'!$J:$J,0),MATCH($B15&amp;$C15,'Smelter Look-up'!$J:$J,0)))</f>
        <v>550</v>
      </c>
      <c r="X15" s="227">
        <f t="shared" si="4"/>
        <v>0</v>
      </c>
      <c r="AB15" s="228" t="str">
        <f t="shared" si="5"/>
        <v>TinYunnan Xi Ye</v>
      </c>
    </row>
    <row r="16" spans="1:34" s="227" customFormat="1" ht="19.899999999999999" customHeight="1">
      <c r="A16" s="262" t="s">
        <v>12930</v>
      </c>
      <c r="B16" s="182" t="s">
        <v>1126</v>
      </c>
      <c r="C16" s="186" t="s">
        <v>12929</v>
      </c>
      <c r="D16" s="230" t="s">
        <v>12929</v>
      </c>
      <c r="E16" s="182" t="s">
        <v>1096</v>
      </c>
      <c r="F16" s="182" t="s">
        <v>12930</v>
      </c>
      <c r="G16" s="182" t="s">
        <v>13240</v>
      </c>
      <c r="H16" s="183"/>
      <c r="I16" s="184" t="s">
        <v>12948</v>
      </c>
      <c r="J16" s="184" t="s">
        <v>13602</v>
      </c>
      <c r="K16" s="224"/>
      <c r="L16" s="224"/>
      <c r="M16" s="224"/>
      <c r="N16" s="224"/>
      <c r="O16" s="224"/>
      <c r="P16" s="185"/>
      <c r="Q16" s="225"/>
      <c r="R16" s="182" t="str">
        <f ca="1">IF(ISERROR($V16),"",OFFSET('Smelter Look-up'!$C$4,$V16-4,0)&amp;"")</f>
        <v>Chifeng Dajingzi Tin Industry Co., Ltd.</v>
      </c>
      <c r="S16" s="181" t="str">
        <f t="shared" ca="1" si="3"/>
        <v>CN</v>
      </c>
      <c r="T16" s="181" t="str">
        <f ca="1">IF(B16="","",IF(ISERROR(MATCH($J16,SorP!$B$1:$B$6279,0)),"",INDIRECT("'SorP'!$A$"&amp;MATCH($S16&amp;$J16,SorP!C:C,0))))</f>
        <v>CN-NM</v>
      </c>
      <c r="U16" s="201"/>
      <c r="V16" s="226">
        <f>IF(C16="",NA(),IF(OR(C16="Smelter not listed",C16="Smelter not yet identified"),MATCH($B16&amp;$D16,'Smelter Look-up'!$J:$J,0),MATCH($B16&amp;$C16,'Smelter Look-up'!$J:$J,0)))</f>
        <v>401</v>
      </c>
      <c r="X16" s="227">
        <f t="shared" si="4"/>
        <v>0</v>
      </c>
      <c r="AB16" s="228" t="str">
        <f t="shared" si="5"/>
        <v>TinChifeng Dajingzi Tin Industry Co., Ltd.</v>
      </c>
    </row>
    <row r="17" spans="1:28" s="227" customFormat="1" ht="19.899999999999999" customHeight="1">
      <c r="A17" s="262" t="s">
        <v>781</v>
      </c>
      <c r="B17" s="182" t="s">
        <v>1126</v>
      </c>
      <c r="C17" s="186" t="s">
        <v>2232</v>
      </c>
      <c r="D17" s="230" t="s">
        <v>13801</v>
      </c>
      <c r="E17" s="182" t="s">
        <v>1101</v>
      </c>
      <c r="F17" s="182" t="s">
        <v>781</v>
      </c>
      <c r="G17" s="182" t="s">
        <v>13240</v>
      </c>
      <c r="H17" s="183" t="s">
        <v>15804</v>
      </c>
      <c r="I17" s="184" t="s">
        <v>1794</v>
      </c>
      <c r="J17" s="184" t="s">
        <v>12852</v>
      </c>
      <c r="K17" s="224"/>
      <c r="L17" s="224"/>
      <c r="M17" s="224"/>
      <c r="N17" s="224"/>
      <c r="O17" s="224"/>
      <c r="P17" s="185"/>
      <c r="Q17" s="225"/>
      <c r="R17" s="182" t="str">
        <f ca="1">IF(ISERROR($V17),"",OFFSET('Smelter Look-up'!$C$4,$V17-4,0)&amp;"")</f>
        <v>PT Timah Tbk Mentok</v>
      </c>
      <c r="S17" s="181" t="str">
        <f t="shared" ca="1" si="3"/>
        <v>ID</v>
      </c>
      <c r="T17" s="181" t="str">
        <f ca="1">IF(B17="","",IF(ISERROR(MATCH($J17,SorP!$B$1:$B$6279,0)),"",INDIRECT("'SorP'!$A$"&amp;MATCH($S17&amp;$J17,SorP!C:C,0))))</f>
        <v>ID-BB</v>
      </c>
      <c r="U17" s="201"/>
      <c r="V17" s="226">
        <f>IF(C17="",NA(),IF(OR(C17="Smelter not listed",C17="Smelter not yet identified"),MATCH($B17&amp;$D17,'Smelter Look-up'!$J:$J,0),MATCH($B17&amp;$C17,'Smelter Look-up'!$J:$J,0)))</f>
        <v>460</v>
      </c>
      <c r="X17" s="227">
        <f t="shared" si="4"/>
        <v>0</v>
      </c>
      <c r="AB17" s="228" t="str">
        <f t="shared" si="5"/>
        <v>TinMentok Smelter</v>
      </c>
    </row>
    <row r="18" spans="1:28" s="227" customFormat="1" ht="19.899999999999999" customHeight="1">
      <c r="A18" s="181" t="s">
        <v>780</v>
      </c>
      <c r="B18" s="182" t="s">
        <v>1126</v>
      </c>
      <c r="C18" s="186" t="s">
        <v>2157</v>
      </c>
      <c r="D18" s="230" t="s">
        <v>2157</v>
      </c>
      <c r="E18" s="182" t="s">
        <v>1101</v>
      </c>
      <c r="F18" s="182" t="s">
        <v>780</v>
      </c>
      <c r="G18" s="182" t="s">
        <v>13240</v>
      </c>
      <c r="H18" s="183">
        <v>0</v>
      </c>
      <c r="I18" s="184" t="s">
        <v>1767</v>
      </c>
      <c r="J18" s="184" t="s">
        <v>12852</v>
      </c>
      <c r="K18" s="224"/>
      <c r="L18" s="224"/>
      <c r="M18" s="224"/>
      <c r="N18" s="224"/>
      <c r="O18" s="224"/>
      <c r="P18" s="185"/>
      <c r="Q18" s="225"/>
      <c r="R18" s="182" t="str">
        <f ca="1">IF(ISERROR($V18),"",OFFSET('Smelter Look-up'!$C$4,$V18-4,0)&amp;"")</f>
        <v>PT Refined Bangka Tin</v>
      </c>
      <c r="S18" s="181" t="str">
        <f t="shared" ca="1" si="3"/>
        <v>ID</v>
      </c>
      <c r="T18" s="181" t="str">
        <f ca="1">IF(B18="","",IF(ISERROR(MATCH($J18,SorP!$B$1:$B$6279,0)),"",INDIRECT("'SorP'!$A$"&amp;MATCH($S18&amp;$J18,SorP!C:C,0))))</f>
        <v>ID-BB</v>
      </c>
      <c r="U18" s="201"/>
      <c r="V18" s="226">
        <f>IF(C18="",NA(),IF(OR(C18="Smelter not listed",C18="Smelter not yet identified"),MATCH($B18&amp;$D18,'Smelter Look-up'!$J:$J,0),MATCH($B18&amp;$C18,'Smelter Look-up'!$J:$J,0)))</f>
        <v>507</v>
      </c>
      <c r="X18" s="227">
        <f t="shared" si="4"/>
        <v>0</v>
      </c>
      <c r="AB18" s="228" t="str">
        <f t="shared" si="5"/>
        <v>TinPT Refined Bangka Tin</v>
      </c>
    </row>
    <row r="19" spans="1:28" s="227" customFormat="1" ht="76.5">
      <c r="A19" s="181" t="s">
        <v>784</v>
      </c>
      <c r="B19" s="182" t="s">
        <v>1126</v>
      </c>
      <c r="C19" s="186" t="s">
        <v>15813</v>
      </c>
      <c r="D19" s="230" t="s">
        <v>1027</v>
      </c>
      <c r="E19" s="182" t="s">
        <v>884</v>
      </c>
      <c r="F19" s="182" t="s">
        <v>784</v>
      </c>
      <c r="G19" s="182" t="s">
        <v>13240</v>
      </c>
      <c r="H19" s="183" t="s">
        <v>15804</v>
      </c>
      <c r="I19" s="184" t="s">
        <v>1795</v>
      </c>
      <c r="J19" s="184" t="s">
        <v>1796</v>
      </c>
      <c r="K19" s="224"/>
      <c r="L19" s="224"/>
      <c r="M19" s="224"/>
      <c r="N19" s="224"/>
      <c r="O19" s="224"/>
      <c r="P19" s="185"/>
      <c r="Q19" s="225"/>
      <c r="R19" s="182" t="str">
        <f ca="1">IF(ISERROR($V19),"",OFFSET('Smelter Look-up'!$C$4,$V19-4,0)&amp;"")</f>
        <v/>
      </c>
      <c r="S19" s="181" t="str">
        <f t="shared" ca="1" si="3"/>
        <v>TH</v>
      </c>
      <c r="T19" s="181" t="str">
        <f ca="1">IF(B19="","",IF(ISERROR(MATCH($J19,SorP!$B$1:$B$6279,0)),"",INDIRECT("'SorP'!$A$"&amp;MATCH($S19&amp;$J19,SorP!C:C,0))))</f>
        <v>TH-83</v>
      </c>
      <c r="U19" s="201"/>
      <c r="V19" s="226" t="e">
        <f>IF(C19="",NA(),IF(OR(C19="Smelter not listed",C19="Smelter not yet identified"),MATCH($B19&amp;$D19,'Smelter Look-up'!$J:$J,0),MATCH($B19&amp;$C19,'Smelter Look-up'!$J:$J,0)))</f>
        <v>#N/A</v>
      </c>
      <c r="X19" s="227">
        <f t="shared" si="4"/>
        <v>0</v>
      </c>
      <c r="AB19" s="228" t="str">
        <f t="shared" si="5"/>
        <v>TinThailand Smelting &amp; Refining Co., Ltd</v>
      </c>
    </row>
    <row r="20" spans="1:28" s="227" customFormat="1" ht="51">
      <c r="A20" s="181" t="s">
        <v>15116</v>
      </c>
      <c r="B20" s="182" t="s">
        <v>1126</v>
      </c>
      <c r="C20" s="186" t="s">
        <v>15115</v>
      </c>
      <c r="D20" s="230" t="s">
        <v>15115</v>
      </c>
      <c r="E20" s="182" t="s">
        <v>1101</v>
      </c>
      <c r="F20" s="182" t="s">
        <v>15116</v>
      </c>
      <c r="G20" s="182" t="s">
        <v>13240</v>
      </c>
      <c r="H20" s="183">
        <v>0</v>
      </c>
      <c r="I20" s="184" t="s">
        <v>15143</v>
      </c>
      <c r="J20" s="184" t="s">
        <v>12852</v>
      </c>
      <c r="K20" s="224"/>
      <c r="L20" s="224"/>
      <c r="M20" s="224"/>
      <c r="N20" s="224"/>
      <c r="O20" s="224"/>
      <c r="P20" s="185"/>
      <c r="Q20" s="225"/>
      <c r="R20" s="182" t="str">
        <f ca="1">IF(ISERROR($V20),"",OFFSET('Smelter Look-up'!$C$4,$V20-4,0)&amp;"")</f>
        <v>PT Stanindo Inti Perkasa</v>
      </c>
      <c r="S20" s="181" t="str">
        <f t="shared" ca="1" si="3"/>
        <v>ID</v>
      </c>
      <c r="T20" s="181" t="str">
        <f ca="1">IF(B20="","",IF(ISERROR(MATCH($J20,SorP!$B$1:$B$6279,0)),"",INDIRECT("'SorP'!$A$"&amp;MATCH($S20&amp;$J20,SorP!C:C,0))))</f>
        <v>ID-BB</v>
      </c>
      <c r="U20" s="201"/>
      <c r="V20" s="226">
        <f>IF(C20="",NA(),IF(OR(C20="Smelter not listed",C20="Smelter not yet identified"),MATCH($B20&amp;$D20,'Smelter Look-up'!$J:$J,0),MATCH($B20&amp;$C20,'Smelter Look-up'!$J:$J,0)))</f>
        <v>509</v>
      </c>
      <c r="X20" s="227">
        <f t="shared" si="4"/>
        <v>0</v>
      </c>
      <c r="AB20" s="228" t="str">
        <f t="shared" si="5"/>
        <v>TinPT Stanindo Inti Perkasa</v>
      </c>
    </row>
    <row r="21" spans="1:28" s="227" customFormat="1" ht="89.25">
      <c r="A21" s="181" t="s">
        <v>764</v>
      </c>
      <c r="B21" s="182" t="s">
        <v>1126</v>
      </c>
      <c r="C21" s="186" t="s">
        <v>1018</v>
      </c>
      <c r="D21" s="230" t="s">
        <v>838</v>
      </c>
      <c r="E21" s="182" t="s">
        <v>15805</v>
      </c>
      <c r="F21" s="182" t="s">
        <v>764</v>
      </c>
      <c r="G21" s="182" t="s">
        <v>13240</v>
      </c>
      <c r="H21" s="183">
        <v>0</v>
      </c>
      <c r="I21" s="184" t="s">
        <v>1769</v>
      </c>
      <c r="J21" s="184" t="s">
        <v>1769</v>
      </c>
      <c r="K21" s="224"/>
      <c r="L21" s="224"/>
      <c r="M21" s="224"/>
      <c r="N21" s="224"/>
      <c r="O21" s="224"/>
      <c r="P21" s="185"/>
      <c r="Q21" s="225"/>
      <c r="R21" s="182" t="str">
        <f ca="1">IF(ISERROR($V21),"",OFFSET('Smelter Look-up'!$C$4,$V21-4,0)&amp;"")</f>
        <v>EM Vinto</v>
      </c>
      <c r="S21" s="181" t="str">
        <f t="shared" ca="1" si="3"/>
        <v>Unknown</v>
      </c>
      <c r="T21" s="181" t="e">
        <f ca="1">IF(B21="","",IF(ISERROR(MATCH($J21,SorP!$B$1:$B$6279,0)),"",INDIRECT("'SorP'!$A$"&amp;MATCH($S21&amp;$J21,SorP!C:C,0))))</f>
        <v>#N/A</v>
      </c>
      <c r="U21" s="201"/>
      <c r="V21" s="226">
        <f>IF(C21="",NA(),IF(OR(C21="Smelter not listed",C21="Smelter not yet identified"),MATCH($B21&amp;$D21,'Smelter Look-up'!$J:$J,0),MATCH($B21&amp;$C21,'Smelter Look-up'!$J:$J,0)))</f>
        <v>423</v>
      </c>
      <c r="X21" s="227">
        <f t="shared" si="4"/>
        <v>0</v>
      </c>
      <c r="AB21" s="228" t="str">
        <f t="shared" si="5"/>
        <v>TinEmpressa Nacional de Fundiciones (ENAF)</v>
      </c>
    </row>
    <row r="22" spans="1:28" s="227" customFormat="1" ht="25.5">
      <c r="A22" s="181" t="s">
        <v>777</v>
      </c>
      <c r="B22" s="182" t="s">
        <v>1126</v>
      </c>
      <c r="C22" s="186" t="s">
        <v>2138</v>
      </c>
      <c r="D22" s="230" t="s">
        <v>2138</v>
      </c>
      <c r="E22" s="182" t="s">
        <v>15805</v>
      </c>
      <c r="F22" s="182" t="s">
        <v>777</v>
      </c>
      <c r="G22" s="182" t="s">
        <v>13240</v>
      </c>
      <c r="H22" s="183">
        <v>0</v>
      </c>
      <c r="I22" s="184" t="s">
        <v>1769</v>
      </c>
      <c r="J22" s="184" t="s">
        <v>1769</v>
      </c>
      <c r="K22" s="224"/>
      <c r="L22" s="224"/>
      <c r="M22" s="224"/>
      <c r="N22" s="224"/>
      <c r="O22" s="224"/>
      <c r="P22" s="185"/>
      <c r="Q22" s="225"/>
      <c r="R22" s="182" t="str">
        <f ca="1">IF(ISERROR($V22),"",OFFSET('Smelter Look-up'!$C$4,$V22-4,0)&amp;"")</f>
        <v>Operaciones Metalurgicas S.A.</v>
      </c>
      <c r="S22" s="181" t="str">
        <f t="shared" ca="1" si="3"/>
        <v>Unknown</v>
      </c>
      <c r="T22" s="181" t="e">
        <f ca="1">IF(B22="","",IF(ISERROR(MATCH($J22,SorP!$B$1:$B$6279,0)),"",INDIRECT("'SorP'!$A$"&amp;MATCH($S22&amp;$J22,SorP!C:C,0))))</f>
        <v>#N/A</v>
      </c>
      <c r="U22" s="201"/>
      <c r="V22" s="226">
        <f>IF(C22="",NA(),IF(OR(C22="Smelter not listed",C22="Smelter not yet identified"),MATCH($B22&amp;$D22,'Smelter Look-up'!$J:$J,0),MATCH($B22&amp;$C22,'Smelter Look-up'!$J:$J,0)))</f>
        <v>481</v>
      </c>
      <c r="X22" s="227">
        <f t="shared" si="4"/>
        <v>0</v>
      </c>
      <c r="AB22" s="228" t="str">
        <f t="shared" si="5"/>
        <v>TinOMSA</v>
      </c>
    </row>
    <row r="23" spans="1:28" s="227" customFormat="1" ht="102">
      <c r="A23" s="181" t="s">
        <v>13798</v>
      </c>
      <c r="B23" s="182" t="s">
        <v>1126</v>
      </c>
      <c r="C23" s="186" t="s">
        <v>13797</v>
      </c>
      <c r="D23" s="230" t="s">
        <v>13797</v>
      </c>
      <c r="E23" s="182" t="s">
        <v>1096</v>
      </c>
      <c r="F23" s="182" t="s">
        <v>13798</v>
      </c>
      <c r="G23" s="182" t="s">
        <v>13240</v>
      </c>
      <c r="H23" s="183"/>
      <c r="I23" s="184" t="s">
        <v>13827</v>
      </c>
      <c r="J23" s="184" t="s">
        <v>13624</v>
      </c>
      <c r="K23" s="224"/>
      <c r="L23" s="224"/>
      <c r="M23" s="224"/>
      <c r="N23" s="224"/>
      <c r="O23" s="224"/>
      <c r="P23" s="185"/>
      <c r="Q23" s="225"/>
      <c r="R23" s="182" t="str">
        <f ca="1">IF(ISERROR($V23),"",OFFSET('Smelter Look-up'!$C$4,$V23-4,0)&amp;"")</f>
        <v>Dongguan CiEXPO Environmental Engineering Co., Ltd.</v>
      </c>
      <c r="S23" s="181" t="str">
        <f t="shared" ca="1" si="3"/>
        <v>CN</v>
      </c>
      <c r="T23" s="181" t="str">
        <f ca="1">IF(B23="","",IF(ISERROR(MATCH($J23,SorP!$B$1:$B$6279,0)),"",INDIRECT("'SorP'!$A$"&amp;MATCH($S23&amp;$J23,SorP!C:C,0))))</f>
        <v>CN-GD</v>
      </c>
      <c r="U23" s="201"/>
      <c r="V23" s="226">
        <f>IF(C23="",NA(),IF(OR(C23="Smelter not listed",C23="Smelter not yet identified"),MATCH($B23&amp;$D23,'Smelter Look-up'!$J:$J,0),MATCH($B23&amp;$C23,'Smelter Look-up'!$J:$J,0)))</f>
        <v>416</v>
      </c>
      <c r="X23" s="227">
        <f t="shared" si="4"/>
        <v>0</v>
      </c>
      <c r="AB23" s="228" t="str">
        <f t="shared" si="5"/>
        <v>TinDongguan CiEXPO Environmental Engineering Co., Ltd.</v>
      </c>
    </row>
    <row r="24" spans="1:28" s="227" customFormat="1" ht="51">
      <c r="A24" s="181" t="s">
        <v>15495</v>
      </c>
      <c r="B24" s="182" t="s">
        <v>1126</v>
      </c>
      <c r="C24" s="186" t="s">
        <v>15494</v>
      </c>
      <c r="D24" s="230" t="s">
        <v>15494</v>
      </c>
      <c r="E24" s="182" t="s">
        <v>1101</v>
      </c>
      <c r="F24" s="182" t="s">
        <v>15495</v>
      </c>
      <c r="G24" s="182" t="s">
        <v>13240</v>
      </c>
      <c r="H24" s="183"/>
      <c r="I24" s="184" t="s">
        <v>15814</v>
      </c>
      <c r="J24" s="184" t="s">
        <v>12852</v>
      </c>
      <c r="K24" s="224"/>
      <c r="L24" s="224"/>
      <c r="M24" s="224"/>
      <c r="N24" s="224"/>
      <c r="O24" s="224"/>
      <c r="P24" s="185"/>
      <c r="Q24" s="225"/>
      <c r="R24" s="182" t="str">
        <f ca="1">IF(ISERROR($V24),"",OFFSET('Smelter Look-up'!$C$4,$V24-4,0)&amp;"")</f>
        <v>PT Sukses Inti Makmur</v>
      </c>
      <c r="S24" s="181" t="str">
        <f t="shared" ca="1" si="3"/>
        <v>ID</v>
      </c>
      <c r="T24" s="181" t="str">
        <f ca="1">IF(B24="","",IF(ISERROR(MATCH($J24,SorP!$B$1:$B$6279,0)),"",INDIRECT("'SorP'!$A$"&amp;MATCH($S24&amp;$J24,SorP!C:C,0))))</f>
        <v>ID-BB</v>
      </c>
      <c r="U24" s="201"/>
      <c r="V24" s="226">
        <f>IF(C24="",NA(),IF(OR(C24="Smelter not listed",C24="Smelter not yet identified"),MATCH($B24&amp;$D24,'Smelter Look-up'!$J:$J,0),MATCH($B24&amp;$C24,'Smelter Look-up'!$J:$J,0)))</f>
        <v>510</v>
      </c>
      <c r="X24" s="227">
        <f t="shared" si="4"/>
        <v>0</v>
      </c>
      <c r="AB24" s="228" t="str">
        <f t="shared" si="5"/>
        <v>TinPT Sukses Inti Makmur</v>
      </c>
    </row>
    <row r="25" spans="1:28" s="227" customFormat="1" ht="76.5">
      <c r="A25" s="181" t="s">
        <v>771</v>
      </c>
      <c r="B25" s="182" t="s">
        <v>1126</v>
      </c>
      <c r="C25" s="186" t="s">
        <v>817</v>
      </c>
      <c r="D25" s="230" t="s">
        <v>817</v>
      </c>
      <c r="E25" s="182" t="s">
        <v>1111</v>
      </c>
      <c r="F25" s="182" t="s">
        <v>771</v>
      </c>
      <c r="G25" s="182" t="s">
        <v>13240</v>
      </c>
      <c r="H25" s="183">
        <v>0</v>
      </c>
      <c r="I25" s="184" t="s">
        <v>1780</v>
      </c>
      <c r="J25" s="184" t="s">
        <v>15815</v>
      </c>
      <c r="K25" s="224"/>
      <c r="L25" s="224"/>
      <c r="M25" s="224"/>
      <c r="N25" s="224"/>
      <c r="O25" s="224"/>
      <c r="P25" s="185"/>
      <c r="Q25" s="225"/>
      <c r="R25" s="182" t="str">
        <f ca="1">IF(ISERROR($V25),"",OFFSET('Smelter Look-up'!$C$4,$V25-4,0)&amp;"")</f>
        <v>Malaysia Smelting Corporation (MSC)</v>
      </c>
      <c r="S25" s="181" t="str">
        <f t="shared" ca="1" si="3"/>
        <v>MY</v>
      </c>
      <c r="T25" s="181" t="str">
        <f ca="1">IF(B25="","",IF(ISERROR(MATCH($J25,SorP!$B$1:$B$6279,0)),"",INDIRECT("'SorP'!$A$"&amp;MATCH($S25&amp;$J25,SorP!C:C,0))))</f>
        <v/>
      </c>
      <c r="U25" s="201"/>
      <c r="V25" s="226">
        <f>IF(C25="",NA(),IF(OR(C25="Smelter not listed",C25="Smelter not yet identified"),MATCH($B25&amp;$D25,'Smelter Look-up'!$J:$J,0),MATCH($B25&amp;$C25,'Smelter Look-up'!$J:$J,0)))</f>
        <v>458</v>
      </c>
      <c r="X25" s="227">
        <f t="shared" si="4"/>
        <v>0</v>
      </c>
      <c r="AB25" s="228" t="str">
        <f t="shared" si="5"/>
        <v>TinMalaysia Smelting Corporation (MSC)</v>
      </c>
    </row>
    <row r="26" spans="1:28" s="227" customFormat="1" ht="51">
      <c r="A26" s="181" t="s">
        <v>770</v>
      </c>
      <c r="B26" s="182" t="s">
        <v>1126</v>
      </c>
      <c r="C26" s="186" t="s">
        <v>15816</v>
      </c>
      <c r="D26" s="230" t="s">
        <v>1322</v>
      </c>
      <c r="E26" s="182" t="s">
        <v>1096</v>
      </c>
      <c r="F26" s="182" t="s">
        <v>770</v>
      </c>
      <c r="G26" s="182" t="s">
        <v>13240</v>
      </c>
      <c r="H26" s="183" t="s">
        <v>15804</v>
      </c>
      <c r="I26" s="184" t="s">
        <v>1775</v>
      </c>
      <c r="J26" s="184" t="s">
        <v>13603</v>
      </c>
      <c r="K26" s="224"/>
      <c r="L26" s="224"/>
      <c r="M26" s="224"/>
      <c r="N26" s="224"/>
      <c r="O26" s="224"/>
      <c r="P26" s="185"/>
      <c r="Q26" s="225"/>
      <c r="R26" s="182" t="str">
        <f ca="1">IF(ISERROR($V26),"",OFFSET('Smelter Look-up'!$C$4,$V26-4,0)&amp;"")</f>
        <v/>
      </c>
      <c r="S26" s="181" t="str">
        <f t="shared" ca="1" si="3"/>
        <v>CN</v>
      </c>
      <c r="T26" s="181" t="str">
        <f ca="1">IF(B26="","",IF(ISERROR(MATCH($J26,SorP!$B$1:$B$6279,0)),"",INDIRECT("'SorP'!$A$"&amp;MATCH($S26&amp;$J26,SorP!C:C,0))))</f>
        <v>CN-GX</v>
      </c>
      <c r="U26" s="201"/>
      <c r="V26" s="226" t="e">
        <f>IF(C26="",NA(),IF(OR(C26="Smelter not listed",C26="Smelter not yet identified"),MATCH($B26&amp;$D26,'Smelter Look-up'!$J:$J,0),MATCH($B26&amp;$C26,'Smelter Look-up'!$J:$J,0)))</f>
        <v>#N/A</v>
      </c>
      <c r="X26" s="227">
        <f t="shared" si="4"/>
        <v>0</v>
      </c>
      <c r="AB26" s="228" t="str">
        <f t="shared" si="5"/>
        <v>TinLiuzhou China Tin</v>
      </c>
    </row>
    <row r="27" spans="1:28" s="227" customFormat="1" ht="114.75">
      <c r="A27" s="181" t="s">
        <v>787</v>
      </c>
      <c r="B27" s="182" t="s">
        <v>1126</v>
      </c>
      <c r="C27" s="186" t="s">
        <v>15817</v>
      </c>
      <c r="D27" s="230" t="s">
        <v>51</v>
      </c>
      <c r="E27" s="182" t="s">
        <v>1096</v>
      </c>
      <c r="F27" s="182" t="s">
        <v>787</v>
      </c>
      <c r="G27" s="182" t="s">
        <v>13240</v>
      </c>
      <c r="H27" s="183" t="s">
        <v>15804</v>
      </c>
      <c r="I27" s="184" t="s">
        <v>2446</v>
      </c>
      <c r="J27" s="184" t="s">
        <v>13628</v>
      </c>
      <c r="K27" s="224"/>
      <c r="L27" s="224"/>
      <c r="M27" s="224"/>
      <c r="N27" s="224"/>
      <c r="O27" s="224"/>
      <c r="P27" s="185"/>
      <c r="Q27" s="225"/>
      <c r="R27" s="182" t="str">
        <f ca="1">IF(ISERROR($V27),"",OFFSET('Smelter Look-up'!$C$4,$V27-4,0)&amp;"")</f>
        <v/>
      </c>
      <c r="S27" s="181" t="str">
        <f t="shared" ca="1" si="3"/>
        <v>CN</v>
      </c>
      <c r="T27" s="181" t="str">
        <f ca="1">IF(B27="","",IF(ISERROR(MATCH($J27,SorP!$B$1:$B$6279,0)),"",INDIRECT("'SorP'!$A$"&amp;MATCH($S27&amp;$J27,SorP!C:C,0))))</f>
        <v>CN-YN</v>
      </c>
      <c r="U27" s="201"/>
      <c r="V27" s="226" t="e">
        <f>IF(C27="",NA(),IF(OR(C27="Smelter not listed",C27="Smelter not yet identified"),MATCH($B27&amp;$D27,'Smelter Look-up'!$J:$J,0),MATCH($B27&amp;$C27,'Smelter Look-up'!$J:$J,0)))</f>
        <v>#N/A</v>
      </c>
      <c r="X27" s="227">
        <f t="shared" si="4"/>
        <v>0</v>
      </c>
      <c r="AB27" s="228" t="str">
        <f t="shared" si="5"/>
        <v>TinSmelting Branch of Yunnan Tin Company Limited</v>
      </c>
    </row>
    <row r="28" spans="1:28" s="227" customFormat="1" ht="63.75">
      <c r="A28" s="181" t="s">
        <v>1399</v>
      </c>
      <c r="B28" s="182" t="s">
        <v>1126</v>
      </c>
      <c r="C28" s="186" t="s">
        <v>1398</v>
      </c>
      <c r="D28" s="230" t="s">
        <v>1398</v>
      </c>
      <c r="E28" s="182" t="s">
        <v>1101</v>
      </c>
      <c r="F28" s="182" t="s">
        <v>1399</v>
      </c>
      <c r="G28" s="182" t="s">
        <v>13240</v>
      </c>
      <c r="H28" s="183"/>
      <c r="I28" s="184" t="s">
        <v>1767</v>
      </c>
      <c r="J28" s="184" t="s">
        <v>12852</v>
      </c>
      <c r="K28" s="224"/>
      <c r="L28" s="224"/>
      <c r="M28" s="224"/>
      <c r="N28" s="224"/>
      <c r="O28" s="224"/>
      <c r="P28" s="185"/>
      <c r="Q28" s="225"/>
      <c r="R28" s="182" t="str">
        <f ca="1">IF(ISERROR($V28),"",OFFSET('Smelter Look-up'!$C$4,$V28-4,0)&amp;"")</f>
        <v>PT ATD Makmur Mandiri Jaya</v>
      </c>
      <c r="S28" s="181" t="str">
        <f t="shared" ca="1" si="3"/>
        <v>ID</v>
      </c>
      <c r="T28" s="181" t="str">
        <f ca="1">IF(B28="","",IF(ISERROR(MATCH($J28,SorP!$B$1:$B$6279,0)),"",INDIRECT("'SorP'!$A$"&amp;MATCH($S28&amp;$J28,SorP!C:C,0))))</f>
        <v>ID-BB</v>
      </c>
      <c r="U28" s="201"/>
      <c r="V28" s="226">
        <f>IF(C28="",NA(),IF(OR(C28="Smelter not listed",C28="Smelter not yet identified"),MATCH($B28&amp;$D28,'Smelter Look-up'!$J:$J,0),MATCH($B28&amp;$C28,'Smelter Look-up'!$J:$J,0)))</f>
        <v>488</v>
      </c>
      <c r="X28" s="227">
        <f t="shared" si="4"/>
        <v>0</v>
      </c>
      <c r="AB28" s="228" t="str">
        <f t="shared" si="5"/>
        <v>TinPT ATD Makmur Mandiri Jaya</v>
      </c>
    </row>
    <row r="29" spans="1:28" s="227" customFormat="1" ht="20.25">
      <c r="A29" s="181" t="s">
        <v>1405</v>
      </c>
      <c r="B29" s="182" t="s">
        <v>1126</v>
      </c>
      <c r="C29" s="186" t="s">
        <v>902</v>
      </c>
      <c r="D29" s="230" t="s">
        <v>902</v>
      </c>
      <c r="E29" s="182" t="s">
        <v>1104</v>
      </c>
      <c r="F29" s="182" t="s">
        <v>1405</v>
      </c>
      <c r="G29" s="182"/>
      <c r="H29" s="183"/>
      <c r="I29" s="184" t="s">
        <v>1574</v>
      </c>
      <c r="J29" s="184" t="s">
        <v>1575</v>
      </c>
      <c r="K29" s="224"/>
      <c r="L29" s="224"/>
      <c r="M29" s="224"/>
      <c r="N29" s="224"/>
      <c r="O29" s="224"/>
      <c r="P29" s="185"/>
      <c r="Q29" s="225"/>
      <c r="R29" s="182" t="str">
        <f ca="1">IF(ISERROR($V29),"",OFFSET('Smelter Look-up'!$C$4,$V29-4,0)&amp;"")</f>
        <v>Dowa</v>
      </c>
      <c r="S29" s="181" t="str">
        <f t="shared" ca="1" si="3"/>
        <v>JP</v>
      </c>
      <c r="T29" s="181" t="str">
        <f ca="1">IF(B29="","",IF(ISERROR(MATCH($J29,SorP!$B$1:$B$6279,0)),"",INDIRECT("'SorP'!$A$"&amp;MATCH($S29&amp;$J29,SorP!C:C,0))))</f>
        <v>JP-05</v>
      </c>
      <c r="U29" s="201"/>
      <c r="V29" s="226">
        <f>IF(C29="",NA(),IF(OR(C29="Smelter not listed",C29="Smelter not yet identified"),MATCH($B29&amp;$D29,'Smelter Look-up'!$J:$J,0),MATCH($B29&amp;$C29,'Smelter Look-up'!$J:$J,0)))</f>
        <v>417</v>
      </c>
      <c r="X29" s="227">
        <f t="shared" si="4"/>
        <v>0</v>
      </c>
      <c r="AB29" s="228" t="str">
        <f t="shared" si="5"/>
        <v>TinDowa</v>
      </c>
    </row>
    <row r="30" spans="1:28" s="227" customFormat="1" ht="38.25">
      <c r="A30" s="181" t="s">
        <v>15095</v>
      </c>
      <c r="B30" s="182" t="s">
        <v>1126</v>
      </c>
      <c r="C30" s="186" t="s">
        <v>15093</v>
      </c>
      <c r="D30" s="230" t="s">
        <v>15094</v>
      </c>
      <c r="E30" s="182" t="s">
        <v>1101</v>
      </c>
      <c r="F30" s="182" t="s">
        <v>15095</v>
      </c>
      <c r="G30" s="182" t="s">
        <v>13240</v>
      </c>
      <c r="H30" s="183">
        <v>0</v>
      </c>
      <c r="I30" s="184" t="s">
        <v>15142</v>
      </c>
      <c r="J30" s="184" t="s">
        <v>12852</v>
      </c>
      <c r="K30" s="224"/>
      <c r="L30" s="224"/>
      <c r="M30" s="224"/>
      <c r="N30" s="224"/>
      <c r="O30" s="224"/>
      <c r="P30" s="185"/>
      <c r="Q30" s="225"/>
      <c r="R30" s="182" t="str">
        <f ca="1">IF(ISERROR($V30),"",OFFSET('Smelter Look-up'!$C$4,$V30-4,0)&amp;"")</f>
        <v>PT Aries Kencana Sejahtera</v>
      </c>
      <c r="S30" s="181" t="str">
        <f t="shared" ca="1" si="3"/>
        <v>ID</v>
      </c>
      <c r="T30" s="181" t="str">
        <f ca="1">IF(B30="","",IF(ISERROR(MATCH($J30,SorP!$B$1:$B$6279,0)),"",INDIRECT("'SorP'!$A$"&amp;MATCH($S30&amp;$J30,SorP!C:C,0))))</f>
        <v>ID-BB</v>
      </c>
      <c r="U30" s="201"/>
      <c r="V30" s="226">
        <f>IF(C30="",NA(),IF(OR(C30="Smelter not listed",C30="Smelter not yet identified"),MATCH($B30&amp;$D30,'Smelter Look-up'!$J:$J,0),MATCH($B30&amp;$C30,'Smelter Look-up'!$J:$J,0)))</f>
        <v>413</v>
      </c>
      <c r="X30" s="227">
        <f t="shared" si="4"/>
        <v>0</v>
      </c>
      <c r="AB30" s="228" t="str">
        <f t="shared" si="5"/>
        <v>TinCV Nurjanah</v>
      </c>
    </row>
    <row r="31" spans="1:28" s="227" customFormat="1" ht="89.25">
      <c r="A31" s="181" t="s">
        <v>767</v>
      </c>
      <c r="B31" s="182" t="s">
        <v>1126</v>
      </c>
      <c r="C31" s="186" t="s">
        <v>15818</v>
      </c>
      <c r="D31" s="230" t="s">
        <v>15818</v>
      </c>
      <c r="E31" s="182" t="s">
        <v>1096</v>
      </c>
      <c r="F31" s="182" t="s">
        <v>767</v>
      </c>
      <c r="G31" s="182" t="s">
        <v>13240</v>
      </c>
      <c r="H31" s="183" t="s">
        <v>15804</v>
      </c>
      <c r="I31" s="184" t="s">
        <v>2446</v>
      </c>
      <c r="J31" s="184" t="s">
        <v>13628</v>
      </c>
      <c r="K31" s="224"/>
      <c r="L31" s="224"/>
      <c r="M31" s="224"/>
      <c r="N31" s="224"/>
      <c r="O31" s="224"/>
      <c r="P31" s="185"/>
      <c r="Q31" s="225"/>
      <c r="R31" s="182" t="str">
        <f ca="1">IF(ISERROR($V31),"",OFFSET('Smelter Look-up'!$C$4,$V31-4,0)&amp;"")</f>
        <v/>
      </c>
      <c r="S31" s="181" t="str">
        <f t="shared" ca="1" si="3"/>
        <v>CN</v>
      </c>
      <c r="T31" s="181" t="str">
        <f ca="1">IF(B31="","",IF(ISERROR(MATCH($J31,SorP!$B$1:$B$6279,0)),"",INDIRECT("'SorP'!$A$"&amp;MATCH($S31&amp;$J31,SorP!C:C,0))))</f>
        <v>CN-YN</v>
      </c>
      <c r="U31" s="201"/>
      <c r="V31" s="226" t="e">
        <f>IF(C31="",NA(),IF(OR(C31="Smelter not listed",C31="Smelter not yet identified"),MATCH($B31&amp;$D31,'Smelter Look-up'!$J:$J,0),MATCH($B31&amp;$C31,'Smelter Look-up'!$J:$J,0)))</f>
        <v>#N/A</v>
      </c>
      <c r="X31" s="227">
        <f t="shared" si="4"/>
        <v>0</v>
      </c>
      <c r="AB31" s="228" t="str">
        <f t="shared" si="5"/>
        <v>TinGejiu Non-Ferrous Metal Processing Co. Ltd.</v>
      </c>
    </row>
    <row r="32" spans="1:28" s="227" customFormat="1" ht="51">
      <c r="A32" s="181" t="s">
        <v>15120</v>
      </c>
      <c r="B32" s="182" t="s">
        <v>1126</v>
      </c>
      <c r="C32" s="186" t="s">
        <v>15119</v>
      </c>
      <c r="D32" s="230" t="s">
        <v>15119</v>
      </c>
      <c r="E32" s="182" t="s">
        <v>1101</v>
      </c>
      <c r="F32" s="182" t="s">
        <v>15120</v>
      </c>
      <c r="G32" s="182" t="s">
        <v>13240</v>
      </c>
      <c r="H32" s="183">
        <v>0</v>
      </c>
      <c r="I32" s="184" t="s">
        <v>15143</v>
      </c>
      <c r="J32" s="184" t="s">
        <v>12852</v>
      </c>
      <c r="K32" s="224"/>
      <c r="L32" s="224"/>
      <c r="M32" s="224"/>
      <c r="N32" s="224"/>
      <c r="O32" s="224"/>
      <c r="P32" s="185"/>
      <c r="Q32" s="225"/>
      <c r="R32" s="182" t="str">
        <f ca="1">IF(ISERROR($V32),"",OFFSET('Smelter Look-up'!$C$4,$V32-4,0)&amp;"")</f>
        <v>PT Tinindo Inter Nusa</v>
      </c>
      <c r="S32" s="181" t="str">
        <f t="shared" ca="1" si="3"/>
        <v>ID</v>
      </c>
      <c r="T32" s="181" t="str">
        <f ca="1">IF(B32="","",IF(ISERROR(MATCH($J32,SorP!$B$1:$B$6279,0)),"",INDIRECT("'SorP'!$A$"&amp;MATCH($S32&amp;$J32,SorP!C:C,0))))</f>
        <v>ID-BB</v>
      </c>
      <c r="U32" s="201"/>
      <c r="V32" s="226">
        <f>IF(C32="",NA(),IF(OR(C32="Smelter not listed",C32="Smelter not yet identified"),MATCH($B32&amp;$D32,'Smelter Look-up'!$J:$J,0),MATCH($B32&amp;$C32,'Smelter Look-up'!$J:$J,0)))</f>
        <v>515</v>
      </c>
      <c r="X32" s="227">
        <f t="shared" si="4"/>
        <v>0</v>
      </c>
      <c r="AB32" s="228" t="str">
        <f t="shared" si="5"/>
        <v>TinPT Tinindo Inter Nusa</v>
      </c>
    </row>
    <row r="33" spans="1:28" s="227" customFormat="1" ht="76.5">
      <c r="A33" s="181" t="s">
        <v>774</v>
      </c>
      <c r="B33" s="182" t="s">
        <v>1126</v>
      </c>
      <c r="C33" s="186" t="s">
        <v>1159</v>
      </c>
      <c r="D33" s="230" t="s">
        <v>1159</v>
      </c>
      <c r="E33" s="182" t="s">
        <v>1104</v>
      </c>
      <c r="F33" s="182" t="s">
        <v>774</v>
      </c>
      <c r="G33" s="182" t="s">
        <v>13240</v>
      </c>
      <c r="H33" s="183">
        <v>0</v>
      </c>
      <c r="I33" s="184" t="s">
        <v>1541</v>
      </c>
      <c r="J33" s="184" t="s">
        <v>1541</v>
      </c>
      <c r="K33" s="224"/>
      <c r="L33" s="224"/>
      <c r="M33" s="224"/>
      <c r="N33" s="224"/>
      <c r="O33" s="224"/>
      <c r="P33" s="185"/>
      <c r="Q33" s="225"/>
      <c r="R33" s="182" t="str">
        <f ca="1">IF(ISERROR($V33),"",OFFSET('Smelter Look-up'!$C$4,$V33-4,0)&amp;"")</f>
        <v>Mitsubishi Materials Corporation</v>
      </c>
      <c r="S33" s="181" t="str">
        <f t="shared" ca="1" si="3"/>
        <v>JP</v>
      </c>
      <c r="T33" s="181" t="str">
        <f ca="1">IF(B33="","",IF(ISERROR(MATCH($J33,SorP!$B$1:$B$6279,0)),"",INDIRECT("'SorP'!$A$"&amp;MATCH($S33&amp;$J33,SorP!C:C,0))))</f>
        <v>JP-13</v>
      </c>
      <c r="U33" s="201"/>
      <c r="V33" s="226">
        <f>IF(C33="",NA(),IF(OR(C33="Smelter not listed",C33="Smelter not yet identified"),MATCH($B33&amp;$D33,'Smelter Look-up'!$J:$J,0),MATCH($B33&amp;$C33,'Smelter Look-up'!$J:$J,0)))</f>
        <v>471</v>
      </c>
      <c r="X33" s="227">
        <f t="shared" si="4"/>
        <v>0</v>
      </c>
      <c r="AB33" s="228" t="str">
        <f t="shared" si="5"/>
        <v>TinMitsubishi Materials Corporation</v>
      </c>
    </row>
    <row r="34" spans="1:28" s="227" customFormat="1" ht="38.25">
      <c r="A34" s="181" t="s">
        <v>1788</v>
      </c>
      <c r="B34" s="182" t="s">
        <v>1126</v>
      </c>
      <c r="C34" s="186" t="s">
        <v>1789</v>
      </c>
      <c r="D34" s="230" t="s">
        <v>13181</v>
      </c>
      <c r="E34" s="182" t="s">
        <v>1096</v>
      </c>
      <c r="F34" s="182" t="s">
        <v>1788</v>
      </c>
      <c r="G34" s="182" t="s">
        <v>13240</v>
      </c>
      <c r="H34" s="183" t="s">
        <v>15804</v>
      </c>
      <c r="I34" s="184" t="s">
        <v>1773</v>
      </c>
      <c r="J34" s="184" t="s">
        <v>13619</v>
      </c>
      <c r="K34" s="224"/>
      <c r="L34" s="224"/>
      <c r="M34" s="224"/>
      <c r="N34" s="224"/>
      <c r="O34" s="224"/>
      <c r="P34" s="185"/>
      <c r="Q34" s="225"/>
      <c r="R34" s="182" t="str">
        <f ca="1">IF(ISERROR($V34),"",OFFSET('Smelter Look-up'!$C$4,$V34-4,0)&amp;"")</f>
        <v>Jiangxi New Nanshan Technology Ltd.</v>
      </c>
      <c r="S34" s="181" t="str">
        <f t="shared" ca="1" si="3"/>
        <v>CN</v>
      </c>
      <c r="T34" s="181" t="str">
        <f ca="1">IF(B34="","",IF(ISERROR(MATCH($J34,SorP!$B$1:$B$6279,0)),"",INDIRECT("'SorP'!$A$"&amp;MATCH($S34&amp;$J34,SorP!C:C,0))))</f>
        <v>CN-JX</v>
      </c>
      <c r="U34" s="201"/>
      <c r="V34" s="226">
        <f>IF(C34="",NA(),IF(OR(C34="Smelter not listed",C34="Smelter not yet identified"),MATCH($B34&amp;$D34,'Smelter Look-up'!$J:$J,0),MATCH($B34&amp;$C34,'Smelter Look-up'!$J:$J,0)))</f>
        <v>475</v>
      </c>
      <c r="X34" s="227">
        <f t="shared" si="4"/>
        <v>0</v>
      </c>
      <c r="AB34" s="228" t="str">
        <f t="shared" si="5"/>
        <v>TinNanshan Tin Co. Ltd.</v>
      </c>
    </row>
    <row r="35" spans="1:28" s="227" customFormat="1" ht="25.5">
      <c r="A35" s="181" t="s">
        <v>763</v>
      </c>
      <c r="B35" s="182" t="s">
        <v>1126</v>
      </c>
      <c r="C35" s="186" t="s">
        <v>49</v>
      </c>
      <c r="D35" s="230" t="s">
        <v>49</v>
      </c>
      <c r="E35" s="182" t="s">
        <v>15819</v>
      </c>
      <c r="F35" s="182" t="s">
        <v>763</v>
      </c>
      <c r="G35" s="182" t="s">
        <v>13240</v>
      </c>
      <c r="H35" s="183">
        <v>0</v>
      </c>
      <c r="I35" s="184" t="s">
        <v>15820</v>
      </c>
      <c r="J35" s="184" t="s">
        <v>1737</v>
      </c>
      <c r="K35" s="224"/>
      <c r="L35" s="224"/>
      <c r="M35" s="224"/>
      <c r="N35" s="224"/>
      <c r="O35" s="224"/>
      <c r="P35" s="185"/>
      <c r="Q35" s="225"/>
      <c r="R35" s="182" t="str">
        <f ca="1">IF(ISERROR($V35),"",OFFSET('Smelter Look-up'!$C$4,$V35-4,0)&amp;"")</f>
        <v>Alpha</v>
      </c>
      <c r="S35" s="181" t="str">
        <f t="shared" ca="1" si="3"/>
        <v>US</v>
      </c>
      <c r="T35" s="181" t="str">
        <f ca="1">IF(B35="","",IF(ISERROR(MATCH($J35,SorP!$B$1:$B$6279,0)),"",INDIRECT("'SorP'!$A$"&amp;MATCH($S35&amp;$J35,SorP!C:C,0))))</f>
        <v>US-PA</v>
      </c>
      <c r="U35" s="201"/>
      <c r="V35" s="226">
        <f>IF(C35="",NA(),IF(OR(C35="Smelter not listed",C35="Smelter not yet identified"),MATCH($B35&amp;$D35,'Smelter Look-up'!$J:$J,0),MATCH($B35&amp;$C35,'Smelter Look-up'!$J:$J,0)))</f>
        <v>389</v>
      </c>
      <c r="X35" s="227">
        <f t="shared" si="4"/>
        <v>0</v>
      </c>
      <c r="AB35" s="228" t="str">
        <f t="shared" si="5"/>
        <v>TinAlpha</v>
      </c>
    </row>
    <row r="36" spans="1:28" s="227" customFormat="1" ht="102">
      <c r="A36" s="181" t="s">
        <v>769</v>
      </c>
      <c r="B36" s="182" t="s">
        <v>1126</v>
      </c>
      <c r="C36" s="186" t="s">
        <v>2231</v>
      </c>
      <c r="D36" s="230" t="s">
        <v>1420</v>
      </c>
      <c r="E36" s="182" t="s">
        <v>1096</v>
      </c>
      <c r="F36" s="182" t="s">
        <v>769</v>
      </c>
      <c r="G36" s="182" t="s">
        <v>13240</v>
      </c>
      <c r="H36" s="183"/>
      <c r="I36" s="184" t="s">
        <v>2446</v>
      </c>
      <c r="J36" s="184" t="s">
        <v>13628</v>
      </c>
      <c r="K36" s="224"/>
      <c r="L36" s="224"/>
      <c r="M36" s="224"/>
      <c r="N36" s="224"/>
      <c r="O36" s="224"/>
      <c r="P36" s="185"/>
      <c r="Q36" s="225"/>
      <c r="R36" s="182" t="str">
        <f ca="1">IF(ISERROR($V36),"",OFFSET('Smelter Look-up'!$C$4,$V36-4,0)&amp;"")</f>
        <v>Gejiu Kai Meng Industry and Trade LLC</v>
      </c>
      <c r="S36" s="181" t="str">
        <f t="shared" ca="1" si="3"/>
        <v>CN</v>
      </c>
      <c r="T36" s="181" t="str">
        <f ca="1">IF(B36="","",IF(ISERROR(MATCH($J36,SorP!$B$1:$B$6279,0)),"",INDIRECT("'SorP'!$A$"&amp;MATCH($S36&amp;$J36,SorP!C:C,0))))</f>
        <v>CN-YN</v>
      </c>
      <c r="U36" s="201"/>
      <c r="V36" s="226">
        <f>IF(C36="",NA(),IF(OR(C36="Smelter not listed",C36="Smelter not yet identified"),MATCH($B36&amp;$D36,'Smelter Look-up'!$J:$J,0),MATCH($B36&amp;$C36,'Smelter Look-up'!$J:$J,0)))</f>
        <v>451</v>
      </c>
      <c r="X36" s="227">
        <f t="shared" si="4"/>
        <v>0</v>
      </c>
      <c r="AB36" s="228" t="str">
        <f t="shared" si="5"/>
        <v>TinKai Union Industry and Trade Co., Ltd. (China)</v>
      </c>
    </row>
    <row r="37" spans="1:28" s="227" customFormat="1" ht="63.75">
      <c r="A37" s="181" t="s">
        <v>15821</v>
      </c>
      <c r="B37" s="182" t="s">
        <v>1126</v>
      </c>
      <c r="C37" s="186" t="s">
        <v>15822</v>
      </c>
      <c r="D37" s="230" t="s">
        <v>15822</v>
      </c>
      <c r="E37" s="182" t="s">
        <v>1096</v>
      </c>
      <c r="F37" s="182" t="s">
        <v>15821</v>
      </c>
      <c r="G37" s="182" t="s">
        <v>13240</v>
      </c>
      <c r="H37" s="183"/>
      <c r="I37" s="184" t="s">
        <v>15823</v>
      </c>
      <c r="J37" s="184" t="s">
        <v>13617</v>
      </c>
      <c r="K37" s="224"/>
      <c r="L37" s="224"/>
      <c r="M37" s="224"/>
      <c r="N37" s="224"/>
      <c r="O37" s="224"/>
      <c r="P37" s="185"/>
      <c r="Q37" s="225"/>
      <c r="R37" s="182" t="str">
        <f ca="1">IF(ISERROR($V37),"",OFFSET('Smelter Look-up'!$C$4,$V37-4,0)&amp;"")</f>
        <v/>
      </c>
      <c r="S37" s="181" t="str">
        <f t="shared" ca="1" si="3"/>
        <v>CN</v>
      </c>
      <c r="T37" s="181" t="str">
        <f ca="1">IF(B37="","",IF(ISERROR(MATCH($J37,SorP!$B$1:$B$6279,0)),"",INDIRECT("'SorP'!$A$"&amp;MATCH($S37&amp;$J37,SorP!C:C,0))))</f>
        <v>CN-AH</v>
      </c>
      <c r="U37" s="201"/>
      <c r="V37" s="226" t="e">
        <f>IF(C37="",NA(),IF(OR(C37="Smelter not listed",C37="Smelter not yet identified"),MATCH($B37&amp;$D37,'Smelter Look-up'!$J:$J,0),MATCH($B37&amp;$C37,'Smelter Look-up'!$J:$J,0)))</f>
        <v>#N/A</v>
      </c>
      <c r="X37" s="227">
        <f t="shared" si="4"/>
        <v>0</v>
      </c>
      <c r="AB37" s="228" t="str">
        <f t="shared" si="5"/>
        <v>TinMa'anshan Weitai Tin Co., Ltd.</v>
      </c>
    </row>
    <row r="38" spans="1:28" s="227" customFormat="1" ht="51">
      <c r="A38" s="181" t="s">
        <v>1781</v>
      </c>
      <c r="B38" s="182" t="s">
        <v>1126</v>
      </c>
      <c r="C38" s="186" t="s">
        <v>2149</v>
      </c>
      <c r="D38" s="230" t="s">
        <v>2149</v>
      </c>
      <c r="E38" s="182" t="s">
        <v>2432</v>
      </c>
      <c r="F38" s="182" t="s">
        <v>1781</v>
      </c>
      <c r="G38" s="182" t="s">
        <v>13240</v>
      </c>
      <c r="H38" s="183"/>
      <c r="I38" s="184" t="s">
        <v>1782</v>
      </c>
      <c r="J38" s="184" t="s">
        <v>1635</v>
      </c>
      <c r="K38" s="224"/>
      <c r="L38" s="224"/>
      <c r="M38" s="224"/>
      <c r="N38" s="224"/>
      <c r="O38" s="224"/>
      <c r="P38" s="185"/>
      <c r="Q38" s="225"/>
      <c r="R38" s="182" t="str">
        <f ca="1">IF(ISERROR($V38),"",OFFSET('Smelter Look-up'!$C$4,$V38-4,0)&amp;"")</f>
        <v>Metallic Resources, Inc.</v>
      </c>
      <c r="S38" s="181" t="str">
        <f t="shared" ref="S38:S68" ca="1" si="6">IF(B38="","",IF(ISERROR(MATCH($E38,CL,0)),"Unknown",INDIRECT("'C'!$A$"&amp;MATCH($E38,CL,0)+1)))</f>
        <v>US</v>
      </c>
      <c r="T38" s="181" t="str">
        <f ca="1">IF(B38="","",IF(ISERROR(MATCH($J38,SorP!$B$1:$B$6279,0)),"",INDIRECT("'SorP'!$A$"&amp;MATCH($S38&amp;$J38,SorP!C:C,0))))</f>
        <v>US-OH</v>
      </c>
      <c r="U38" s="201"/>
      <c r="V38" s="226">
        <f>IF(C38="",NA(),IF(OR(C38="Smelter not listed",C38="Smelter not yet identified"),MATCH($B38&amp;$D38,'Smelter Look-up'!$J:$J,0),MATCH($B38&amp;$C38,'Smelter Look-up'!$J:$J,0)))</f>
        <v>462</v>
      </c>
      <c r="X38" s="227">
        <f t="shared" ref="X38:X68" si="7">IF(AND(C38="Smelter not listed",OR(LEN(D38)=0,LEN(E38)=0)),1,0)</f>
        <v>0</v>
      </c>
      <c r="AB38" s="228" t="str">
        <f t="shared" ref="AB38:AB68" si="8">B38&amp;C38</f>
        <v>TinMetallic Resources, Inc.</v>
      </c>
    </row>
    <row r="39" spans="1:28" s="227" customFormat="1" ht="38.25">
      <c r="A39" s="181" t="s">
        <v>800</v>
      </c>
      <c r="B39" s="182" t="s">
        <v>1126</v>
      </c>
      <c r="C39" s="186" t="s">
        <v>1028</v>
      </c>
      <c r="D39" s="230" t="s">
        <v>13802</v>
      </c>
      <c r="E39" s="182" t="s">
        <v>1101</v>
      </c>
      <c r="F39" s="182" t="s">
        <v>800</v>
      </c>
      <c r="G39" s="182" t="s">
        <v>13240</v>
      </c>
      <c r="H39" s="183">
        <v>0</v>
      </c>
      <c r="I39" s="184" t="s">
        <v>1792</v>
      </c>
      <c r="J39" s="184" t="s">
        <v>6065</v>
      </c>
      <c r="K39" s="224"/>
      <c r="L39" s="224"/>
      <c r="M39" s="224"/>
      <c r="N39" s="224"/>
      <c r="O39" s="224"/>
      <c r="P39" s="185"/>
      <c r="Q39" s="225"/>
      <c r="R39" s="182" t="str">
        <f ca="1">IF(ISERROR($V39),"",OFFSET('Smelter Look-up'!$C$4,$V39-4,0)&amp;"")</f>
        <v>PT Timah Tbk Kundur</v>
      </c>
      <c r="S39" s="181" t="str">
        <f t="shared" ca="1" si="6"/>
        <v>ID</v>
      </c>
      <c r="T39" s="181" t="str">
        <f ca="1">IF(B39="","",IF(ISERROR(MATCH($J39,SorP!$B$1:$B$6279,0)),"",INDIRECT("'SorP'!$A$"&amp;MATCH($S39&amp;$J39,SorP!C:C,0))))</f>
        <v>ID-RI</v>
      </c>
      <c r="U39" s="201"/>
      <c r="V39" s="226">
        <f>IF(C39="",NA(),IF(OR(C39="Smelter not listed",C39="Smelter not yet identified"),MATCH($B39&amp;$D39,'Smelter Look-up'!$J:$J,0),MATCH($B39&amp;$C39,'Smelter Look-up'!$J:$J,0)))</f>
        <v>511</v>
      </c>
      <c r="X39" s="227">
        <f t="shared" si="7"/>
        <v>0</v>
      </c>
      <c r="AB39" s="228" t="str">
        <f t="shared" si="8"/>
        <v>TinPT Tambang Timah</v>
      </c>
    </row>
    <row r="40" spans="1:28" s="227" customFormat="1" ht="76.5">
      <c r="A40" s="181" t="s">
        <v>708</v>
      </c>
      <c r="B40" s="182" t="s">
        <v>1125</v>
      </c>
      <c r="C40" s="186" t="s">
        <v>1159</v>
      </c>
      <c r="D40" s="230" t="s">
        <v>1159</v>
      </c>
      <c r="E40" s="182" t="s">
        <v>1104</v>
      </c>
      <c r="F40" s="182" t="s">
        <v>708</v>
      </c>
      <c r="G40" s="182" t="s">
        <v>13240</v>
      </c>
      <c r="H40" s="183">
        <v>0</v>
      </c>
      <c r="I40" s="184" t="s">
        <v>1541</v>
      </c>
      <c r="J40" s="184" t="s">
        <v>1541</v>
      </c>
      <c r="K40" s="224"/>
      <c r="L40" s="224"/>
      <c r="M40" s="224"/>
      <c r="N40" s="224"/>
      <c r="O40" s="224"/>
      <c r="P40" s="185"/>
      <c r="Q40" s="225"/>
      <c r="R40" s="182" t="str">
        <f ca="1">IF(ISERROR($V40),"",OFFSET('Smelter Look-up'!$C$4,$V40-4,0)&amp;"")</f>
        <v>Mitsubishi Materials Corporation</v>
      </c>
      <c r="S40" s="181" t="str">
        <f t="shared" ca="1" si="6"/>
        <v>JP</v>
      </c>
      <c r="T40" s="181" t="str">
        <f ca="1">IF(B40="","",IF(ISERROR(MATCH($J40,SorP!$B$1:$B$6279,0)),"",INDIRECT("'SorP'!$A$"&amp;MATCH($S40&amp;$J40,SorP!C:C,0))))</f>
        <v>JP-13</v>
      </c>
      <c r="U40" s="201"/>
      <c r="V40" s="226">
        <f>IF(C40="",NA(),IF(OR(C40="Smelter not listed",C40="Smelter not yet identified"),MATCH($B40&amp;$D40,'Smelter Look-up'!$J:$J,0),MATCH($B40&amp;$C40,'Smelter Look-up'!$J:$J,0)))</f>
        <v>181</v>
      </c>
      <c r="X40" s="227">
        <f t="shared" si="7"/>
        <v>0</v>
      </c>
      <c r="AB40" s="228" t="str">
        <f t="shared" si="8"/>
        <v>GoldMitsubishi Materials Corporation</v>
      </c>
    </row>
    <row r="41" spans="1:28" s="227" customFormat="1" ht="63.75">
      <c r="A41" s="181" t="s">
        <v>686</v>
      </c>
      <c r="B41" s="182" t="s">
        <v>1125</v>
      </c>
      <c r="C41" s="186" t="s">
        <v>1601</v>
      </c>
      <c r="D41" s="230" t="s">
        <v>15441</v>
      </c>
      <c r="E41" s="182" t="s">
        <v>15824</v>
      </c>
      <c r="F41" s="182" t="s">
        <v>686</v>
      </c>
      <c r="G41" s="182" t="s">
        <v>13240</v>
      </c>
      <c r="H41" s="183" t="s">
        <v>15804</v>
      </c>
      <c r="I41" s="184" t="s">
        <v>1599</v>
      </c>
      <c r="J41" s="184" t="s">
        <v>1600</v>
      </c>
      <c r="K41" s="224"/>
      <c r="L41" s="224"/>
      <c r="M41" s="224"/>
      <c r="N41" s="224"/>
      <c r="O41" s="224"/>
      <c r="P41" s="185"/>
      <c r="Q41" s="225"/>
      <c r="R41" s="182" t="str">
        <f ca="1">IF(ISERROR($V41),"",OFFSET('Smelter Look-up'!$C$4,$V41-4,0)&amp;"")</f>
        <v>Asahi Refining USA Inc.</v>
      </c>
      <c r="S41" s="181" t="str">
        <f t="shared" ca="1" si="6"/>
        <v>Unknown</v>
      </c>
      <c r="T41" s="181" t="e">
        <f ca="1">IF(B41="","",IF(ISERROR(MATCH($J41,SorP!$B$1:$B$6279,0)),"",INDIRECT("'SorP'!$A$"&amp;MATCH($S41&amp;$J41,SorP!C:C,0))))</f>
        <v>#N/A</v>
      </c>
      <c r="U41" s="201"/>
      <c r="V41" s="226">
        <f>IF(C41="",NA(),IF(OR(C41="Smelter not listed",C41="Smelter not yet identified"),MATCH($B41&amp;$D41,'Smelter Look-up'!$J:$J,0),MATCH($B41&amp;$C41,'Smelter Look-up'!$J:$J,0)))</f>
        <v>127</v>
      </c>
      <c r="X41" s="227">
        <f t="shared" si="7"/>
        <v>0</v>
      </c>
      <c r="AB41" s="228" t="str">
        <f t="shared" si="8"/>
        <v>GoldJohnson Matthey Inc. (USA)</v>
      </c>
    </row>
    <row r="42" spans="1:28" s="227" customFormat="1" ht="102">
      <c r="A42" s="181" t="s">
        <v>651</v>
      </c>
      <c r="B42" s="182" t="s">
        <v>1125</v>
      </c>
      <c r="C42" s="186" t="s">
        <v>52</v>
      </c>
      <c r="D42" s="230" t="s">
        <v>52</v>
      </c>
      <c r="E42" s="182" t="s">
        <v>1097</v>
      </c>
      <c r="F42" s="182" t="s">
        <v>651</v>
      </c>
      <c r="G42" s="182" t="s">
        <v>13240</v>
      </c>
      <c r="H42" s="183">
        <v>0</v>
      </c>
      <c r="I42" s="184" t="s">
        <v>1542</v>
      </c>
      <c r="J42" s="184" t="s">
        <v>1543</v>
      </c>
      <c r="K42" s="224"/>
      <c r="L42" s="224"/>
      <c r="M42" s="224"/>
      <c r="N42" s="224"/>
      <c r="O42" s="224"/>
      <c r="P42" s="185"/>
      <c r="Q42" s="225"/>
      <c r="R42" s="182" t="str">
        <f ca="1">IF(ISERROR($V42),"",OFFSET('Smelter Look-up'!$C$4,$V42-4,0)&amp;"")</f>
        <v>Agosi AG</v>
      </c>
      <c r="S42" s="181" t="str">
        <f t="shared" ca="1" si="6"/>
        <v>DE</v>
      </c>
      <c r="T42" s="181" t="str">
        <f ca="1">IF(B42="","",IF(ISERROR(MATCH($J42,SorP!$B$1:$B$6279,0)),"",INDIRECT("'SorP'!$A$"&amp;MATCH($S42&amp;$J42,SorP!C:C,0))))</f>
        <v>DE-BW</v>
      </c>
      <c r="U42" s="201"/>
      <c r="V42" s="226">
        <f>IF(C42="",NA(),IF(OR(C42="Smelter not listed",C42="Smelter not yet identified"),MATCH($B42&amp;$D42,'Smelter Look-up'!$J:$J,0),MATCH($B42&amp;$C42,'Smelter Look-up'!$J:$J,0)))</f>
        <v>19</v>
      </c>
      <c r="X42" s="227">
        <f t="shared" si="7"/>
        <v>0</v>
      </c>
      <c r="AB42" s="228" t="str">
        <f t="shared" si="8"/>
        <v>GoldAllgemeine Gold-und Silberscheideanstalt A.G.</v>
      </c>
    </row>
    <row r="43" spans="1:28" s="227" customFormat="1" ht="51">
      <c r="A43" s="181" t="s">
        <v>655</v>
      </c>
      <c r="B43" s="182" t="s">
        <v>1125</v>
      </c>
      <c r="C43" s="186" t="s">
        <v>2285</v>
      </c>
      <c r="D43" s="230" t="s">
        <v>2285</v>
      </c>
      <c r="E43" s="182" t="s">
        <v>1104</v>
      </c>
      <c r="F43" s="182" t="s">
        <v>655</v>
      </c>
      <c r="G43" s="182" t="s">
        <v>13240</v>
      </c>
      <c r="H43" s="183">
        <v>0</v>
      </c>
      <c r="I43" s="184" t="s">
        <v>1550</v>
      </c>
      <c r="J43" s="184" t="s">
        <v>1551</v>
      </c>
      <c r="K43" s="224"/>
      <c r="L43" s="224"/>
      <c r="M43" s="224"/>
      <c r="N43" s="224"/>
      <c r="O43" s="224"/>
      <c r="P43" s="185"/>
      <c r="Q43" s="225"/>
      <c r="R43" s="182" t="str">
        <f ca="1">IF(ISERROR($V43),"",OFFSET('Smelter Look-up'!$C$4,$V43-4,0)&amp;"")</f>
        <v>Asahi Pretec Corp.</v>
      </c>
      <c r="S43" s="181" t="str">
        <f t="shared" ca="1" si="6"/>
        <v>JP</v>
      </c>
      <c r="T43" s="181" t="str">
        <f ca="1">IF(B43="","",IF(ISERROR(MATCH($J43,SorP!$B$1:$B$6279,0)),"",INDIRECT("'SorP'!$A$"&amp;MATCH($S43&amp;$J43,SorP!C:C,0))))</f>
        <v>JP-28</v>
      </c>
      <c r="U43" s="201"/>
      <c r="V43" s="226">
        <f>IF(C43="",NA(),IF(OR(C43="Smelter not listed",C43="Smelter not yet identified"),MATCH($B43&amp;$D43,'Smelter Look-up'!$J:$J,0),MATCH($B43&amp;$C43,'Smelter Look-up'!$J:$J,0)))</f>
        <v>29</v>
      </c>
      <c r="X43" s="227">
        <f t="shared" si="7"/>
        <v>0</v>
      </c>
      <c r="AB43" s="228" t="str">
        <f t="shared" si="8"/>
        <v>GoldAsahi Pretec Corp.</v>
      </c>
    </row>
    <row r="44" spans="1:28" s="227" customFormat="1" ht="76.5">
      <c r="A44" s="181" t="s">
        <v>732</v>
      </c>
      <c r="B44" s="182" t="s">
        <v>1125</v>
      </c>
      <c r="C44" s="186" t="s">
        <v>22</v>
      </c>
      <c r="D44" s="230" t="s">
        <v>15048</v>
      </c>
      <c r="E44" s="182" t="s">
        <v>1096</v>
      </c>
      <c r="F44" s="182" t="s">
        <v>732</v>
      </c>
      <c r="G44" s="182" t="s">
        <v>13240</v>
      </c>
      <c r="H44" s="183">
        <v>0</v>
      </c>
      <c r="I44" s="184" t="s">
        <v>1655</v>
      </c>
      <c r="J44" s="184" t="s">
        <v>13620</v>
      </c>
      <c r="K44" s="224"/>
      <c r="L44" s="224"/>
      <c r="M44" s="224"/>
      <c r="N44" s="224"/>
      <c r="O44" s="224"/>
      <c r="P44" s="185"/>
      <c r="Q44" s="225"/>
      <c r="R44" s="182" t="str">
        <f ca="1">IF(ISERROR($V44),"",OFFSET('Smelter Look-up'!$C$4,$V44-4,0)&amp;"")</f>
        <v>Shandong Gold Smelting Co., Ltd.</v>
      </c>
      <c r="S44" s="181" t="str">
        <f t="shared" ca="1" si="6"/>
        <v>CN</v>
      </c>
      <c r="T44" s="181" t="str">
        <f ca="1">IF(B44="","",IF(ISERROR(MATCH($J44,SorP!$B$1:$B$6279,0)),"",INDIRECT("'SorP'!$A$"&amp;MATCH($S44&amp;$J44,SorP!C:C,0))))</f>
        <v>CN-SD</v>
      </c>
      <c r="U44" s="201"/>
      <c r="V44" s="226">
        <f>IF(C44="",NA(),IF(OR(C44="Smelter not listed",C44="Smelter not yet identified"),MATCH($B44&amp;$D44,'Smelter Look-up'!$J:$J,0),MATCH($B44&amp;$C44,'Smelter Look-up'!$J:$J,0)))</f>
        <v>57</v>
      </c>
      <c r="X44" s="227">
        <f t="shared" si="7"/>
        <v>0</v>
      </c>
      <c r="AB44" s="228" t="str">
        <f t="shared" si="8"/>
        <v>GoldChina's Shandong Gold Mining Co., Ltd</v>
      </c>
    </row>
    <row r="45" spans="1:28" s="227" customFormat="1" ht="127.5">
      <c r="A45" s="181" t="s">
        <v>659</v>
      </c>
      <c r="B45" s="182" t="s">
        <v>1125</v>
      </c>
      <c r="C45" s="186" t="s">
        <v>900</v>
      </c>
      <c r="D45" s="230" t="s">
        <v>900</v>
      </c>
      <c r="E45" s="182" t="s">
        <v>877</v>
      </c>
      <c r="F45" s="182" t="s">
        <v>659</v>
      </c>
      <c r="G45" s="182" t="s">
        <v>13240</v>
      </c>
      <c r="H45" s="183">
        <v>0</v>
      </c>
      <c r="I45" s="184" t="s">
        <v>2201</v>
      </c>
      <c r="J45" s="184" t="s">
        <v>9447</v>
      </c>
      <c r="K45" s="224"/>
      <c r="L45" s="224"/>
      <c r="M45" s="224"/>
      <c r="N45" s="224"/>
      <c r="O45" s="224"/>
      <c r="P45" s="185"/>
      <c r="Q45" s="225"/>
      <c r="R45" s="182" t="str">
        <f ca="1">IF(ISERROR($V45),"",OFFSET('Smelter Look-up'!$C$4,$V45-4,0)&amp;"")</f>
        <v>Bangko Sentral ng Pilipinas (Central Bank of the Philippines)</v>
      </c>
      <c r="S45" s="181" t="str">
        <f t="shared" ca="1" si="6"/>
        <v>PH</v>
      </c>
      <c r="T45" s="181" t="str">
        <f ca="1">IF(B45="","",IF(ISERROR(MATCH($J45,SorP!$B$1:$B$6279,0)),"",INDIRECT("'SorP'!$A$"&amp;MATCH($S45&amp;$J45,SorP!C:C,0))))</f>
        <v>PH-RIZ</v>
      </c>
      <c r="U45" s="201"/>
      <c r="V45" s="226">
        <f>IF(C45="",NA(),IF(OR(C45="Smelter not listed",C45="Smelter not yet identified"),MATCH($B45&amp;$D45,'Smelter Look-up'!$J:$J,0),MATCH($B45&amp;$C45,'Smelter Look-up'!$J:$J,0)))</f>
        <v>41</v>
      </c>
      <c r="X45" s="227">
        <f t="shared" si="7"/>
        <v>0</v>
      </c>
      <c r="AB45" s="228" t="str">
        <f t="shared" si="8"/>
        <v>GoldBangko Sentral ng Pilipinas (Central Bank of the Philippines)</v>
      </c>
    </row>
    <row r="46" spans="1:28" s="227" customFormat="1" ht="76.5">
      <c r="A46" s="181" t="s">
        <v>685</v>
      </c>
      <c r="B46" s="182" t="s">
        <v>1125</v>
      </c>
      <c r="C46" s="186" t="s">
        <v>15825</v>
      </c>
      <c r="D46" s="230" t="s">
        <v>15825</v>
      </c>
      <c r="E46" s="182" t="s">
        <v>1096</v>
      </c>
      <c r="F46" s="182" t="s">
        <v>685</v>
      </c>
      <c r="G46" s="182" t="s">
        <v>13240</v>
      </c>
      <c r="H46" s="183">
        <v>0</v>
      </c>
      <c r="I46" s="184" t="s">
        <v>1597</v>
      </c>
      <c r="J46" s="184" t="s">
        <v>13619</v>
      </c>
      <c r="K46" s="224"/>
      <c r="L46" s="224"/>
      <c r="M46" s="224"/>
      <c r="N46" s="224"/>
      <c r="O46" s="224"/>
      <c r="P46" s="185"/>
      <c r="Q46" s="225"/>
      <c r="R46" s="182" t="str">
        <f ca="1">IF(ISERROR($V46),"",OFFSET('Smelter Look-up'!$C$4,$V46-4,0)&amp;"")</f>
        <v/>
      </c>
      <c r="S46" s="181" t="str">
        <f t="shared" ca="1" si="6"/>
        <v>CN</v>
      </c>
      <c r="T46" s="181" t="str">
        <f ca="1">IF(B46="","",IF(ISERROR(MATCH($J46,SorP!$B$1:$B$6279,0)),"",INDIRECT("'SorP'!$A$"&amp;MATCH($S46&amp;$J46,SorP!C:C,0))))</f>
        <v>CN-JX</v>
      </c>
      <c r="U46" s="201"/>
      <c r="V46" s="226" t="e">
        <f>IF(C46="",NA(),IF(OR(C46="Smelter not listed",C46="Smelter not yet identified"),MATCH($B46&amp;$D46,'Smelter Look-up'!$J:$J,0),MATCH($B46&amp;$C46,'Smelter Look-up'!$J:$J,0)))</f>
        <v>#N/A</v>
      </c>
      <c r="X46" s="227">
        <f t="shared" si="7"/>
        <v>0</v>
      </c>
      <c r="AB46" s="228" t="str">
        <f t="shared" si="8"/>
        <v>GoldJiangxi Copper Company Limited</v>
      </c>
    </row>
    <row r="47" spans="1:28" s="227" customFormat="1" ht="76.5">
      <c r="A47" s="181" t="s">
        <v>682</v>
      </c>
      <c r="B47" s="182" t="s">
        <v>1125</v>
      </c>
      <c r="C47" s="186" t="s">
        <v>1223</v>
      </c>
      <c r="D47" s="230" t="s">
        <v>1223</v>
      </c>
      <c r="E47" s="182" t="s">
        <v>1104</v>
      </c>
      <c r="F47" s="182" t="s">
        <v>682</v>
      </c>
      <c r="G47" s="182" t="s">
        <v>13240</v>
      </c>
      <c r="H47" s="183">
        <v>0</v>
      </c>
      <c r="I47" s="184" t="s">
        <v>1594</v>
      </c>
      <c r="J47" s="184" t="s">
        <v>1580</v>
      </c>
      <c r="K47" s="224"/>
      <c r="L47" s="224"/>
      <c r="M47" s="224"/>
      <c r="N47" s="224"/>
      <c r="O47" s="224"/>
      <c r="P47" s="185"/>
      <c r="Q47" s="225"/>
      <c r="R47" s="182" t="str">
        <f ca="1">IF(ISERROR($V47),"",OFFSET('Smelter Look-up'!$C$4,$V47-4,0)&amp;"")</f>
        <v>Ishifuku Metal Industry Co., Ltd.</v>
      </c>
      <c r="S47" s="181" t="str">
        <f t="shared" ca="1" si="6"/>
        <v>JP</v>
      </c>
      <c r="T47" s="181" t="str">
        <f ca="1">IF(B47="","",IF(ISERROR(MATCH($J47,SorP!$B$1:$B$6279,0)),"",INDIRECT("'SorP'!$A$"&amp;MATCH($S47&amp;$J47,SorP!C:C,0))))</f>
        <v>JP-11</v>
      </c>
      <c r="U47" s="201"/>
      <c r="V47" s="226">
        <f>IF(C47="",NA(),IF(OR(C47="Smelter not listed",C47="Smelter not yet identified"),MATCH($B47&amp;$D47,'Smelter Look-up'!$J:$J,0),MATCH($B47&amp;$C47,'Smelter Look-up'!$J:$J,0)))</f>
        <v>118</v>
      </c>
      <c r="X47" s="227">
        <f t="shared" si="7"/>
        <v>0</v>
      </c>
      <c r="AB47" s="228" t="str">
        <f t="shared" si="8"/>
        <v>GoldIshifuku Metal Industry Co., Ltd.</v>
      </c>
    </row>
    <row r="48" spans="1:28" s="227" customFormat="1" ht="76.5">
      <c r="A48" s="181" t="s">
        <v>743</v>
      </c>
      <c r="B48" s="182" t="s">
        <v>1125</v>
      </c>
      <c r="C48" s="186" t="s">
        <v>1229</v>
      </c>
      <c r="D48" s="230" t="s">
        <v>1320</v>
      </c>
      <c r="E48" s="182" t="s">
        <v>1096</v>
      </c>
      <c r="F48" s="182" t="s">
        <v>743</v>
      </c>
      <c r="G48" s="182" t="s">
        <v>13240</v>
      </c>
      <c r="H48" s="183">
        <v>0</v>
      </c>
      <c r="I48" s="184" t="s">
        <v>1686</v>
      </c>
      <c r="J48" s="184" t="s">
        <v>13621</v>
      </c>
      <c r="K48" s="224"/>
      <c r="L48" s="224"/>
      <c r="M48" s="224"/>
      <c r="N48" s="224"/>
      <c r="O48" s="224"/>
      <c r="P48" s="185"/>
      <c r="Q48" s="225"/>
      <c r="R48" s="182" t="str">
        <f ca="1">IF(ISERROR($V48),"",OFFSET('Smelter Look-up'!$C$4,$V48-4,0)&amp;"")</f>
        <v>Zhongyuan Gold Smelter of Zhongjin Gold Corporation</v>
      </c>
      <c r="S48" s="181" t="str">
        <f t="shared" ca="1" si="6"/>
        <v>CN</v>
      </c>
      <c r="T48" s="181" t="str">
        <f ca="1">IF(B48="","",IF(ISERROR(MATCH($J48,SorP!$B$1:$B$6279,0)),"",INDIRECT("'SorP'!$A$"&amp;MATCH($S48&amp;$J48,SorP!C:C,0))))</f>
        <v>CN-HA</v>
      </c>
      <c r="U48" s="201"/>
      <c r="V48" s="226">
        <f>IF(C48="",NA(),IF(OR(C48="Smelter not listed",C48="Smelter not yet identified"),MATCH($B48&amp;$D48,'Smelter Look-up'!$J:$J,0),MATCH($B48&amp;$C48,'Smelter Look-up'!$J:$J,0)))</f>
        <v>315</v>
      </c>
      <c r="X48" s="227">
        <f t="shared" si="7"/>
        <v>0</v>
      </c>
      <c r="AB48" s="228" t="str">
        <f t="shared" si="8"/>
        <v>GoldZhongjin Gold Corporation Limited</v>
      </c>
    </row>
    <row r="49" spans="1:28" s="227" customFormat="1" ht="76.5">
      <c r="A49" s="181" t="s">
        <v>729</v>
      </c>
      <c r="B49" s="182" t="s">
        <v>1125</v>
      </c>
      <c r="C49" s="186" t="s">
        <v>58</v>
      </c>
      <c r="D49" s="230" t="s">
        <v>58</v>
      </c>
      <c r="E49" s="182" t="s">
        <v>1104</v>
      </c>
      <c r="F49" s="182" t="s">
        <v>729</v>
      </c>
      <c r="G49" s="182" t="s">
        <v>13240</v>
      </c>
      <c r="H49" s="183">
        <v>0</v>
      </c>
      <c r="I49" s="184" t="s">
        <v>1662</v>
      </c>
      <c r="J49" s="184" t="s">
        <v>2212</v>
      </c>
      <c r="K49" s="224"/>
      <c r="L49" s="224"/>
      <c r="M49" s="224"/>
      <c r="N49" s="224"/>
      <c r="O49" s="224"/>
      <c r="P49" s="185"/>
      <c r="Q49" s="225"/>
      <c r="R49" s="182" t="str">
        <f ca="1">IF(ISERROR($V49),"",OFFSET('Smelter Look-up'!$C$4,$V49-4,0)&amp;"")</f>
        <v>Sumitomo Metal Mining Co., Ltd.</v>
      </c>
      <c r="S49" s="181" t="str">
        <f t="shared" ca="1" si="6"/>
        <v>JP</v>
      </c>
      <c r="T49" s="181" t="str">
        <f ca="1">IF(B49="","",IF(ISERROR(MATCH($J49,SorP!$B$1:$B$6279,0)),"",INDIRECT("'SorP'!$A$"&amp;MATCH($S49&amp;$J49,SorP!C:C,0))))</f>
        <v>JP-38</v>
      </c>
      <c r="U49" s="201"/>
      <c r="V49" s="226">
        <f>IF(C49="",NA(),IF(OR(C49="Smelter not listed",C49="Smelter not yet identified"),MATCH($B49&amp;$D49,'Smelter Look-up'!$J:$J,0),MATCH($B49&amp;$C49,'Smelter Look-up'!$J:$J,0)))</f>
        <v>265</v>
      </c>
      <c r="X49" s="227">
        <f t="shared" si="7"/>
        <v>0</v>
      </c>
      <c r="AB49" s="228" t="str">
        <f t="shared" si="8"/>
        <v>GoldSumitomo Metal Mining Co., Ltd.</v>
      </c>
    </row>
    <row r="50" spans="1:28" s="227" customFormat="1" ht="76.5">
      <c r="A50" s="181" t="s">
        <v>690</v>
      </c>
      <c r="B50" s="182" t="s">
        <v>1125</v>
      </c>
      <c r="C50" s="186" t="s">
        <v>55</v>
      </c>
      <c r="D50" s="230" t="s">
        <v>55</v>
      </c>
      <c r="E50" s="182" t="s">
        <v>1104</v>
      </c>
      <c r="F50" s="182" t="s">
        <v>690</v>
      </c>
      <c r="G50" s="182" t="s">
        <v>13240</v>
      </c>
      <c r="H50" s="183">
        <v>0</v>
      </c>
      <c r="I50" s="184" t="s">
        <v>2362</v>
      </c>
      <c r="J50" s="184" t="s">
        <v>2362</v>
      </c>
      <c r="K50" s="224"/>
      <c r="L50" s="224"/>
      <c r="M50" s="224"/>
      <c r="N50" s="224"/>
      <c r="O50" s="224"/>
      <c r="P50" s="185"/>
      <c r="Q50" s="225"/>
      <c r="R50" s="182" t="str">
        <f ca="1">IF(ISERROR($V50),"",OFFSET('Smelter Look-up'!$C$4,$V50-4,0)&amp;"")</f>
        <v>JX Nippon Mining &amp; Metals Co., Ltd.</v>
      </c>
      <c r="S50" s="181" t="str">
        <f t="shared" ca="1" si="6"/>
        <v>JP</v>
      </c>
      <c r="T50" s="181" t="str">
        <f ca="1">IF(B50="","",IF(ISERROR(MATCH($J50,SorP!$B$1:$B$6279,0)),"",INDIRECT("'SorP'!$A$"&amp;MATCH($S50&amp;$J50,SorP!C:C,0))))</f>
        <v/>
      </c>
      <c r="U50" s="201"/>
      <c r="V50" s="226">
        <f>IF(C50="",NA(),IF(OR(C50="Smelter not listed",C50="Smelter not yet identified"),MATCH($B50&amp;$D50,'Smelter Look-up'!$J:$J,0),MATCH($B50&amp;$C50,'Smelter Look-up'!$J:$J,0)))</f>
        <v>132</v>
      </c>
      <c r="X50" s="227">
        <f t="shared" si="7"/>
        <v>0</v>
      </c>
      <c r="AB50" s="228" t="str">
        <f t="shared" si="8"/>
        <v>GoldJX Nippon Mining &amp; Metals Co., Ltd.</v>
      </c>
    </row>
    <row r="51" spans="1:28" s="227" customFormat="1" ht="63.75">
      <c r="A51" s="181" t="s">
        <v>702</v>
      </c>
      <c r="B51" s="182" t="s">
        <v>1125</v>
      </c>
      <c r="C51" s="186" t="s">
        <v>57</v>
      </c>
      <c r="D51" s="230" t="s">
        <v>57</v>
      </c>
      <c r="E51" s="182" t="s">
        <v>1104</v>
      </c>
      <c r="F51" s="182" t="s">
        <v>702</v>
      </c>
      <c r="G51" s="182" t="s">
        <v>13240</v>
      </c>
      <c r="H51" s="183">
        <v>0</v>
      </c>
      <c r="I51" s="184" t="s">
        <v>1618</v>
      </c>
      <c r="J51" s="184" t="s">
        <v>1580</v>
      </c>
      <c r="K51" s="224"/>
      <c r="L51" s="224"/>
      <c r="M51" s="224"/>
      <c r="N51" s="224"/>
      <c r="O51" s="224"/>
      <c r="P51" s="185"/>
      <c r="Q51" s="225"/>
      <c r="R51" s="182" t="str">
        <f ca="1">IF(ISERROR($V51),"",OFFSET('Smelter Look-up'!$C$4,$V51-4,0)&amp;"")</f>
        <v>Matsuda Sangyo Co., Ltd.</v>
      </c>
      <c r="S51" s="181" t="str">
        <f t="shared" ca="1" si="6"/>
        <v>JP</v>
      </c>
      <c r="T51" s="181" t="str">
        <f ca="1">IF(B51="","",IF(ISERROR(MATCH($J51,SorP!$B$1:$B$6279,0)),"",INDIRECT("'SorP'!$A$"&amp;MATCH($S51&amp;$J51,SorP!C:C,0))))</f>
        <v>JP-11</v>
      </c>
      <c r="U51" s="201"/>
      <c r="V51" s="226">
        <f>IF(C51="",NA(),IF(OR(C51="Smelter not listed",C51="Smelter not yet identified"),MATCH($B51&amp;$D51,'Smelter Look-up'!$J:$J,0),MATCH($B51&amp;$C51,'Smelter Look-up'!$J:$J,0)))</f>
        <v>164</v>
      </c>
      <c r="X51" s="227">
        <f t="shared" si="7"/>
        <v>0</v>
      </c>
      <c r="AB51" s="228" t="str">
        <f t="shared" si="8"/>
        <v>GoldMatsuda Sangyo Co., Ltd.</v>
      </c>
    </row>
    <row r="52" spans="1:28" s="227" customFormat="1" ht="51">
      <c r="A52" s="181" t="s">
        <v>698</v>
      </c>
      <c r="B52" s="182" t="s">
        <v>1125</v>
      </c>
      <c r="C52" s="186" t="s">
        <v>56</v>
      </c>
      <c r="D52" s="230" t="s">
        <v>56</v>
      </c>
      <c r="E52" s="182" t="s">
        <v>1107</v>
      </c>
      <c r="F52" s="182" t="s">
        <v>698</v>
      </c>
      <c r="G52" s="182" t="s">
        <v>13240</v>
      </c>
      <c r="H52" s="183">
        <v>0</v>
      </c>
      <c r="I52" s="184" t="s">
        <v>1613</v>
      </c>
      <c r="J52" s="184" t="s">
        <v>12867</v>
      </c>
      <c r="K52" s="224"/>
      <c r="L52" s="224"/>
      <c r="M52" s="224"/>
      <c r="N52" s="224"/>
      <c r="O52" s="224"/>
      <c r="P52" s="185"/>
      <c r="Q52" s="225"/>
      <c r="R52" s="182" t="str">
        <f ca="1">IF(ISERROR($V52),"",OFFSET('Smelter Look-up'!$C$4,$V52-4,0)&amp;"")</f>
        <v>LS-NIKKO Copper Inc.</v>
      </c>
      <c r="S52" s="181" t="str">
        <f t="shared" ca="1" si="6"/>
        <v>KR</v>
      </c>
      <c r="T52" s="181" t="str">
        <f ca="1">IF(B52="","",IF(ISERROR(MATCH($J52,SorP!$B$1:$B$6279,0)),"",INDIRECT("'SorP'!$A$"&amp;MATCH($S52&amp;$J52,SorP!C:C,0))))</f>
        <v>KR-31</v>
      </c>
      <c r="U52" s="201"/>
      <c r="V52" s="226">
        <f>IF(C52="",NA(),IF(OR(C52="Smelter not listed",C52="Smelter not yet identified"),MATCH($B52&amp;$D52,'Smelter Look-up'!$J:$J,0),MATCH($B52&amp;$C52,'Smelter Look-up'!$J:$J,0)))</f>
        <v>157</v>
      </c>
      <c r="X52" s="227">
        <f t="shared" si="7"/>
        <v>0</v>
      </c>
      <c r="AB52" s="228" t="str">
        <f t="shared" si="8"/>
        <v>GoldLS-NIKKO Copper Inc.</v>
      </c>
    </row>
    <row r="53" spans="1:28" s="227" customFormat="1" ht="89.25">
      <c r="A53" s="181" t="s">
        <v>703</v>
      </c>
      <c r="B53" s="182" t="s">
        <v>1125</v>
      </c>
      <c r="C53" s="186" t="s">
        <v>15826</v>
      </c>
      <c r="D53" s="230" t="s">
        <v>15826</v>
      </c>
      <c r="E53" s="182" t="s">
        <v>13026</v>
      </c>
      <c r="F53" s="182" t="s">
        <v>703</v>
      </c>
      <c r="G53" s="182" t="s">
        <v>13240</v>
      </c>
      <c r="H53" s="183" t="s">
        <v>15804</v>
      </c>
      <c r="I53" s="184" t="s">
        <v>1621</v>
      </c>
      <c r="J53" s="184" t="s">
        <v>15827</v>
      </c>
      <c r="K53" s="224"/>
      <c r="L53" s="224"/>
      <c r="M53" s="224"/>
      <c r="N53" s="224"/>
      <c r="O53" s="224"/>
      <c r="P53" s="185"/>
      <c r="Q53" s="225"/>
      <c r="R53" s="182" t="str">
        <f ca="1">IF(ISERROR($V53),"",OFFSET('Smelter Look-up'!$C$4,$V53-4,0)&amp;"")</f>
        <v/>
      </c>
      <c r="S53" s="181" t="str">
        <f t="shared" ca="1" si="6"/>
        <v>HK</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si="7"/>
        <v>0</v>
      </c>
      <c r="AB53" s="228" t="str">
        <f t="shared" si="8"/>
        <v>GoldMetalor Technologies (Hong Kong) Ltd</v>
      </c>
    </row>
    <row r="54" spans="1:28" s="227" customFormat="1" ht="51">
      <c r="A54" s="181" t="s">
        <v>15828</v>
      </c>
      <c r="B54" s="182" t="s">
        <v>1127</v>
      </c>
      <c r="C54" s="186" t="s">
        <v>1413</v>
      </c>
      <c r="D54" s="230" t="s">
        <v>15829</v>
      </c>
      <c r="E54" s="182" t="s">
        <v>2432</v>
      </c>
      <c r="F54" s="182" t="s">
        <v>15828</v>
      </c>
      <c r="G54" s="182" t="s">
        <v>13240</v>
      </c>
      <c r="H54" s="183"/>
      <c r="I54" s="184" t="s">
        <v>1751</v>
      </c>
      <c r="J54" s="184" t="s">
        <v>1625</v>
      </c>
      <c r="K54" s="224"/>
      <c r="L54" s="224"/>
      <c r="M54" s="224"/>
      <c r="N54" s="224"/>
      <c r="O54" s="224"/>
      <c r="P54" s="185"/>
      <c r="Q54" s="225"/>
      <c r="R54" s="182" t="str">
        <f ca="1">IF(ISERROR($V54),"",OFFSET('Smelter Look-up'!$C$4,$V54-4,0)&amp;"")</f>
        <v>Materion Newton Inc.</v>
      </c>
      <c r="S54" s="181" t="str">
        <f t="shared" ca="1" si="6"/>
        <v>US</v>
      </c>
      <c r="T54" s="181" t="str">
        <f ca="1">IF(B54="","",IF(ISERROR(MATCH($J54,SorP!$B$1:$B$6279,0)),"",INDIRECT("'SorP'!$A$"&amp;MATCH($S54&amp;$J54,SorP!C:C,0))))</f>
        <v>US-MA</v>
      </c>
      <c r="U54" s="201"/>
      <c r="V54" s="226">
        <f>IF(C54="",NA(),IF(OR(C54="Smelter not listed",C54="Smelter not yet identified"),MATCH($B54&amp;$D54,'Smelter Look-up'!$J:$J,0),MATCH($B54&amp;$C54,'Smelter Look-up'!$J:$J,0)))</f>
        <v>334</v>
      </c>
      <c r="X54" s="227">
        <f t="shared" si="7"/>
        <v>0</v>
      </c>
      <c r="AB54" s="228" t="str">
        <f t="shared" si="8"/>
        <v>TantalumH.C. Starck Inc.</v>
      </c>
    </row>
    <row r="55" spans="1:28" s="227" customFormat="1" ht="63.75">
      <c r="A55" s="181" t="s">
        <v>745</v>
      </c>
      <c r="B55" s="182" t="s">
        <v>1127</v>
      </c>
      <c r="C55" s="186" t="s">
        <v>1716</v>
      </c>
      <c r="D55" s="230" t="s">
        <v>15830</v>
      </c>
      <c r="E55" s="182" t="s">
        <v>1096</v>
      </c>
      <c r="F55" s="182" t="s">
        <v>745</v>
      </c>
      <c r="G55" s="182" t="s">
        <v>13240</v>
      </c>
      <c r="H55" s="183"/>
      <c r="I55" s="184" t="s">
        <v>1590</v>
      </c>
      <c r="J55" s="184" t="s">
        <v>13623</v>
      </c>
      <c r="K55" s="224"/>
      <c r="L55" s="224"/>
      <c r="M55" s="224"/>
      <c r="N55" s="224"/>
      <c r="O55" s="224"/>
      <c r="P55" s="185"/>
      <c r="Q55" s="225"/>
      <c r="R55" s="182" t="str">
        <f ca="1">IF(ISERROR($V55),"",OFFSET('Smelter Look-up'!$C$4,$V55-4,0)&amp;"")</f>
        <v>Changsha South Tantalum Niobium Co., Ltd.</v>
      </c>
      <c r="S55" s="181" t="str">
        <f t="shared" ca="1" si="6"/>
        <v>CN</v>
      </c>
      <c r="T55" s="181" t="str">
        <f ca="1">IF(B55="","",IF(ISERROR(MATCH($J55,SorP!$B$1:$B$6279,0)),"",INDIRECT("'SorP'!$A$"&amp;MATCH($S55&amp;$J55,SorP!C:C,0))))</f>
        <v>CN-HN</v>
      </c>
      <c r="U55" s="201"/>
      <c r="V55" s="226">
        <f>IF(C55="",NA(),IF(OR(C55="Smelter not listed",C55="Smelter not yet identified"),MATCH($B55&amp;$D55,'Smelter Look-up'!$J:$J,0),MATCH($B55&amp;$C55,'Smelter Look-up'!$J:$J,0)))</f>
        <v>325</v>
      </c>
      <c r="X55" s="227">
        <f t="shared" si="7"/>
        <v>0</v>
      </c>
      <c r="AB55" s="228" t="str">
        <f t="shared" si="8"/>
        <v>TantalumChangsha Southern</v>
      </c>
    </row>
    <row r="56" spans="1:28" s="227" customFormat="1" ht="63.75">
      <c r="A56" s="181" t="s">
        <v>15831</v>
      </c>
      <c r="B56" s="182" t="s">
        <v>1127</v>
      </c>
      <c r="C56" s="186" t="s">
        <v>1390</v>
      </c>
      <c r="D56" s="230" t="s">
        <v>1390</v>
      </c>
      <c r="E56" s="182" t="s">
        <v>2432</v>
      </c>
      <c r="F56" s="182" t="s">
        <v>15831</v>
      </c>
      <c r="G56" s="182" t="s">
        <v>13240</v>
      </c>
      <c r="H56" s="183" t="s">
        <v>15804</v>
      </c>
      <c r="I56" s="184" t="s">
        <v>1741</v>
      </c>
      <c r="J56" s="184" t="s">
        <v>1742</v>
      </c>
      <c r="K56" s="224"/>
      <c r="L56" s="224"/>
      <c r="M56" s="224"/>
      <c r="N56" s="224"/>
      <c r="O56" s="224"/>
      <c r="P56" s="185"/>
      <c r="Q56" s="225"/>
      <c r="R56" s="182" t="str">
        <f ca="1">IF(ISERROR($V56),"",OFFSET('Smelter Look-up'!$C$4,$V56-4,0)&amp;"")</f>
        <v>D Block Metals, LLC</v>
      </c>
      <c r="S56" s="181" t="str">
        <f t="shared" ca="1" si="6"/>
        <v>US</v>
      </c>
      <c r="T56" s="181" t="str">
        <f ca="1">IF(B56="","",IF(ISERROR(MATCH($J56,SorP!$B$1:$B$6279,0)),"",INDIRECT("'SorP'!$A$"&amp;MATCH($S56&amp;$J56,SorP!C:C,0))))</f>
        <v>US-NC</v>
      </c>
      <c r="U56" s="201"/>
      <c r="V56" s="226">
        <f>IF(C56="",NA(),IF(OR(C56="Smelter not listed",C56="Smelter not yet identified"),MATCH($B56&amp;$D56,'Smelter Look-up'!$J:$J,0),MATCH($B56&amp;$C56,'Smelter Look-up'!$J:$J,0)))</f>
        <v>326</v>
      </c>
      <c r="X56" s="227">
        <f t="shared" si="7"/>
        <v>0</v>
      </c>
      <c r="AB56" s="228" t="str">
        <f t="shared" si="8"/>
        <v>TantalumD Block Metals, LLC</v>
      </c>
    </row>
    <row r="57" spans="1:28" s="227" customFormat="1" ht="51">
      <c r="A57" s="181" t="s">
        <v>15832</v>
      </c>
      <c r="B57" s="182" t="s">
        <v>1127</v>
      </c>
      <c r="C57" s="186" t="s">
        <v>47</v>
      </c>
      <c r="D57" s="230" t="s">
        <v>47</v>
      </c>
      <c r="E57" s="182" t="s">
        <v>1092</v>
      </c>
      <c r="F57" s="182" t="s">
        <v>15832</v>
      </c>
      <c r="G57" s="182" t="s">
        <v>13240</v>
      </c>
      <c r="H57" s="183">
        <v>0</v>
      </c>
      <c r="I57" s="184" t="s">
        <v>15833</v>
      </c>
      <c r="J57" s="184" t="s">
        <v>1547</v>
      </c>
      <c r="K57" s="224"/>
      <c r="L57" s="224"/>
      <c r="M57" s="224"/>
      <c r="N57" s="224"/>
      <c r="O57" s="224"/>
      <c r="P57" s="185"/>
      <c r="Q57" s="225"/>
      <c r="R57" s="182" t="str">
        <f ca="1">IF(ISERROR($V57),"",OFFSET('Smelter Look-up'!$C$4,$V57-4,0)&amp;"")</f>
        <v>AMG Brasil</v>
      </c>
      <c r="S57" s="181" t="str">
        <f t="shared" ca="1" si="6"/>
        <v>BR</v>
      </c>
      <c r="T57" s="181" t="str">
        <f ca="1">IF(B57="","",IF(ISERROR(MATCH($J57,SorP!$B$1:$B$6279,0)),"",INDIRECT("'SorP'!$A$"&amp;MATCH($S57&amp;$J57,SorP!C:C,0))))</f>
        <v>BR-MG</v>
      </c>
      <c r="U57" s="201"/>
      <c r="V57" s="226">
        <f>IF(C57="",NA(),IF(OR(C57="Smelter not listed",C57="Smelter not yet identified"),MATCH($B57&amp;$D57,'Smelter Look-up'!$J:$J,0),MATCH($B57&amp;$C57,'Smelter Look-up'!$J:$J,0)))</f>
        <v>347</v>
      </c>
      <c r="X57" s="227">
        <f t="shared" si="7"/>
        <v>0</v>
      </c>
      <c r="AB57" s="228" t="str">
        <f t="shared" si="8"/>
        <v>TantalumLSM Brasil S.A.</v>
      </c>
    </row>
    <row r="58" spans="1:28" s="227" customFormat="1" ht="51">
      <c r="A58" s="181" t="s">
        <v>1416</v>
      </c>
      <c r="B58" s="182" t="s">
        <v>1127</v>
      </c>
      <c r="C58" s="186" t="s">
        <v>1415</v>
      </c>
      <c r="D58" s="230" t="s">
        <v>15081</v>
      </c>
      <c r="E58" s="182" t="s">
        <v>1104</v>
      </c>
      <c r="F58" s="182" t="s">
        <v>1416</v>
      </c>
      <c r="G58" s="182" t="s">
        <v>13240</v>
      </c>
      <c r="H58" s="183"/>
      <c r="I58" s="184" t="s">
        <v>1752</v>
      </c>
      <c r="J58" s="184" t="s">
        <v>1753</v>
      </c>
      <c r="K58" s="224"/>
      <c r="L58" s="224"/>
      <c r="M58" s="224"/>
      <c r="N58" s="224"/>
      <c r="O58" s="224"/>
      <c r="P58" s="185"/>
      <c r="Q58" s="225"/>
      <c r="R58" s="182" t="str">
        <f ca="1">IF(ISERROR($V58),"",OFFSET('Smelter Look-up'!$C$4,$V58-4,0)&amp;"")</f>
        <v>TANIOBIS Japan Co., Ltd.</v>
      </c>
      <c r="S58" s="181" t="str">
        <f t="shared" ca="1" si="6"/>
        <v>JP</v>
      </c>
      <c r="T58" s="181" t="str">
        <f ca="1">IF(B58="","",IF(ISERROR(MATCH($J58,SorP!$B$1:$B$6279,0)),"",INDIRECT("'SorP'!$A$"&amp;MATCH($S58&amp;$J58,SorP!C:C,0))))</f>
        <v>JP-08</v>
      </c>
      <c r="U58" s="201"/>
      <c r="V58" s="226">
        <f>IF(C58="",NA(),IF(OR(C58="Smelter not listed",C58="Smelter not yet identified"),MATCH($B58&amp;$D58,'Smelter Look-up'!$J:$J,0),MATCH($B58&amp;$C58,'Smelter Look-up'!$J:$J,0)))</f>
        <v>335</v>
      </c>
      <c r="X58" s="227">
        <f t="shared" si="7"/>
        <v>0</v>
      </c>
      <c r="AB58" s="228" t="str">
        <f t="shared" si="8"/>
        <v>TantalumH.C. Starck Ltd.</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8E23142-7BEB-4109-99FA-6E9CB6338434}"/>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Vincent Associates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Steven Inman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sinman@uniblitz.com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(585)385-5930 x122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Stephen Pasquarella</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spasq@uniblitz.com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45348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www.uniblitz.com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9932AA3-A389-426D-ABC5-2152FDE88FC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7B1CA2B-8513-40EA-BF01-EC788D1F788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Steve Inman</cp:lastModifiedBy>
  <cp:lastPrinted>2015-04-21T20:47:43Z</cp:lastPrinted>
  <dcterms:created xsi:type="dcterms:W3CDTF">2010-06-21T21:00:23Z</dcterms:created>
  <dcterms:modified xsi:type="dcterms:W3CDTF">2024-02-27T15:11:37Z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